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10817"/>
  <fileSharing readOnlyRecommended="1"/>
  <workbookPr defaultThemeVersion="124226"/>
  <mc:AlternateContent xmlns:mc="http://schemas.openxmlformats.org/markup-compatibility/2006">
    <mc:Choice Requires="x15">
      <x15ac:absPath xmlns:x15ac="http://schemas.microsoft.com/office/spreadsheetml/2010/11/ac" url="/Users/amorcerf/Desktop/"/>
    </mc:Choice>
  </mc:AlternateContent>
  <xr:revisionPtr revIDLastSave="0" documentId="8_{EF9143E9-F2E9-C242-94B6-E56CF3535AAC}" xr6:coauthVersionLast="47" xr6:coauthVersionMax="47" xr10:uidLastSave="{00000000-0000-0000-0000-000000000000}"/>
  <bookViews>
    <workbookView xWindow="800" yWindow="2920" windowWidth="28800" windowHeight="15820" activeTab="1" xr2:uid="{00000000-000D-0000-FFFF-FFFF00000000}"/>
  </bookViews>
  <sheets>
    <sheet name="Cover" sheetId="5" r:id="rId1"/>
    <sheet name="2025 Final" sheetId="9" r:id="rId2"/>
    <sheet name="2025 Calculations" sheetId="8" r:id="rId3"/>
    <sheet name="2025 Original" sheetId="1" r:id="rId4"/>
    <sheet name="2024 Final" sheetId="4" r:id="rId5"/>
  </sheets>
  <definedNames>
    <definedName name="_xlnm._FilterDatabase" localSheetId="2" hidden="1">'2025 Calculations'!$A$1:$AA$552</definedName>
    <definedName name="_xlnm._FilterDatabase" localSheetId="1" hidden="1">'2025 Final'!$A$1:$AB$407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W118" i="9" l="1"/>
  <c r="U118" i="9"/>
  <c r="T118" i="9"/>
  <c r="S118" i="9"/>
  <c r="Q118" i="9"/>
  <c r="V118" i="9" s="1"/>
  <c r="P118" i="9"/>
  <c r="X118" i="9" s="1"/>
  <c r="N118" i="9"/>
  <c r="Y118" i="9" s="1"/>
  <c r="W116" i="9"/>
  <c r="U116" i="9"/>
  <c r="T116" i="9"/>
  <c r="S116" i="9"/>
  <c r="Q116" i="9"/>
  <c r="V116" i="9" s="1"/>
  <c r="P116" i="9"/>
  <c r="X116" i="9" s="1"/>
  <c r="N116" i="9"/>
  <c r="Y116" i="9" s="1"/>
  <c r="W117" i="9"/>
  <c r="U117" i="9"/>
  <c r="T117" i="9"/>
  <c r="S117" i="9"/>
  <c r="Q117" i="9"/>
  <c r="V117" i="9" s="1"/>
  <c r="P117" i="9"/>
  <c r="X117" i="9" s="1"/>
  <c r="N117" i="9"/>
  <c r="Y117" i="9" s="1"/>
  <c r="U193" i="9"/>
  <c r="S193" i="9"/>
  <c r="Q193" i="9"/>
  <c r="V193" i="9" s="1"/>
  <c r="P193" i="9"/>
  <c r="X193" i="9" s="1"/>
  <c r="O193" i="9"/>
  <c r="T193" i="9" s="1"/>
  <c r="N193" i="9"/>
  <c r="Y193" i="9" s="1"/>
  <c r="Z118" i="9" l="1"/>
  <c r="Z116" i="9"/>
  <c r="Z117" i="9"/>
  <c r="W193" i="9"/>
  <c r="Z193" i="9" s="1"/>
  <c r="U392" i="9"/>
  <c r="S392" i="9"/>
  <c r="Q392" i="9"/>
  <c r="V392" i="9" s="1"/>
  <c r="P392" i="9"/>
  <c r="X392" i="9" s="1"/>
  <c r="O392" i="9"/>
  <c r="W392" i="9" s="1"/>
  <c r="N392" i="9"/>
  <c r="Y392" i="9" s="1"/>
  <c r="N52" i="9"/>
  <c r="Y52" i="9" s="1"/>
  <c r="O52" i="9"/>
  <c r="T52" i="9" s="1"/>
  <c r="P52" i="9"/>
  <c r="X52" i="9" s="1"/>
  <c r="Q52" i="9"/>
  <c r="V52" i="9" s="1"/>
  <c r="S52" i="9"/>
  <c r="U52" i="9"/>
  <c r="X69" i="9"/>
  <c r="U69" i="9"/>
  <c r="S69" i="9"/>
  <c r="Q69" i="9"/>
  <c r="V69" i="9" s="1"/>
  <c r="O69" i="9"/>
  <c r="W69" i="9" s="1"/>
  <c r="N69" i="9"/>
  <c r="Y69" i="9" s="1"/>
  <c r="U134" i="9"/>
  <c r="S134" i="9"/>
  <c r="Q134" i="9"/>
  <c r="V134" i="9" s="1"/>
  <c r="X134" i="9"/>
  <c r="O134" i="9"/>
  <c r="W134" i="9" s="1"/>
  <c r="N134" i="9"/>
  <c r="Y134" i="9" s="1"/>
  <c r="U133" i="9"/>
  <c r="S133" i="9"/>
  <c r="Q133" i="9"/>
  <c r="V133" i="9" s="1"/>
  <c r="X133" i="9"/>
  <c r="O133" i="9"/>
  <c r="W133" i="9" s="1"/>
  <c r="N133" i="9"/>
  <c r="Y133" i="9" s="1"/>
  <c r="U91" i="9"/>
  <c r="S91" i="9"/>
  <c r="V91" i="9"/>
  <c r="P91" i="9"/>
  <c r="X91" i="9" s="1"/>
  <c r="O91" i="9"/>
  <c r="W91" i="9" s="1"/>
  <c r="N91" i="9"/>
  <c r="Y91" i="9" s="1"/>
  <c r="U30" i="9"/>
  <c r="S30" i="9"/>
  <c r="V30" i="9"/>
  <c r="X30" i="9"/>
  <c r="O30" i="9"/>
  <c r="W30" i="9" s="1"/>
  <c r="N30" i="9"/>
  <c r="Y30" i="9" s="1"/>
  <c r="U48" i="9"/>
  <c r="S48" i="9"/>
  <c r="Q48" i="9"/>
  <c r="V48" i="9" s="1"/>
  <c r="X48" i="9"/>
  <c r="O48" i="9"/>
  <c r="W48" i="9" s="1"/>
  <c r="N48" i="9"/>
  <c r="Y48" i="9" s="1"/>
  <c r="U29" i="9"/>
  <c r="S29" i="9"/>
  <c r="Q29" i="9"/>
  <c r="V29" i="9" s="1"/>
  <c r="X29" i="9"/>
  <c r="O29" i="9"/>
  <c r="W29" i="9" s="1"/>
  <c r="N29" i="9"/>
  <c r="Y29" i="9" s="1"/>
  <c r="U81" i="9"/>
  <c r="S81" i="9"/>
  <c r="Q81" i="9"/>
  <c r="V81" i="9" s="1"/>
  <c r="P81" i="9"/>
  <c r="X81" i="9" s="1"/>
  <c r="O81" i="9"/>
  <c r="W81" i="9" s="1"/>
  <c r="N81" i="9"/>
  <c r="Y81" i="9" s="1"/>
  <c r="U407" i="9"/>
  <c r="S407" i="9"/>
  <c r="Q407" i="9"/>
  <c r="V407" i="9" s="1"/>
  <c r="P407" i="9"/>
  <c r="X407" i="9" s="1"/>
  <c r="O407" i="9"/>
  <c r="T407" i="9" s="1"/>
  <c r="N407" i="9"/>
  <c r="Y407" i="9" s="1"/>
  <c r="U406" i="9"/>
  <c r="S406" i="9"/>
  <c r="Q406" i="9"/>
  <c r="V406" i="9" s="1"/>
  <c r="P406" i="9"/>
  <c r="X406" i="9" s="1"/>
  <c r="O406" i="9"/>
  <c r="T406" i="9" s="1"/>
  <c r="N406" i="9"/>
  <c r="Y406" i="9" s="1"/>
  <c r="U405" i="9"/>
  <c r="S405" i="9"/>
  <c r="Q405" i="9"/>
  <c r="V405" i="9" s="1"/>
  <c r="P405" i="9"/>
  <c r="X405" i="9" s="1"/>
  <c r="O405" i="9"/>
  <c r="W405" i="9" s="1"/>
  <c r="N405" i="9"/>
  <c r="Y405" i="9" s="1"/>
  <c r="U404" i="9"/>
  <c r="S404" i="9"/>
  <c r="Q404" i="9"/>
  <c r="V404" i="9" s="1"/>
  <c r="P404" i="9"/>
  <c r="X404" i="9" s="1"/>
  <c r="O404" i="9"/>
  <c r="N404" i="9"/>
  <c r="Y404" i="9" s="1"/>
  <c r="U403" i="9"/>
  <c r="S403" i="9"/>
  <c r="Q403" i="9"/>
  <c r="V403" i="9" s="1"/>
  <c r="P403" i="9"/>
  <c r="X403" i="9" s="1"/>
  <c r="O403" i="9"/>
  <c r="W403" i="9" s="1"/>
  <c r="N403" i="9"/>
  <c r="Y403" i="9" s="1"/>
  <c r="U402" i="9"/>
  <c r="S402" i="9"/>
  <c r="Q402" i="9"/>
  <c r="V402" i="9" s="1"/>
  <c r="P402" i="9"/>
  <c r="X402" i="9" s="1"/>
  <c r="O402" i="9"/>
  <c r="W402" i="9" s="1"/>
  <c r="N402" i="9"/>
  <c r="Y402" i="9" s="1"/>
  <c r="U401" i="9"/>
  <c r="S401" i="9"/>
  <c r="Q401" i="9"/>
  <c r="V401" i="9" s="1"/>
  <c r="P401" i="9"/>
  <c r="X401" i="9" s="1"/>
  <c r="O401" i="9"/>
  <c r="W401" i="9" s="1"/>
  <c r="N401" i="9"/>
  <c r="Y401" i="9" s="1"/>
  <c r="U400" i="9"/>
  <c r="S400" i="9"/>
  <c r="Q400" i="9"/>
  <c r="V400" i="9" s="1"/>
  <c r="P400" i="9"/>
  <c r="X400" i="9" s="1"/>
  <c r="O400" i="9"/>
  <c r="N400" i="9"/>
  <c r="Y400" i="9" s="1"/>
  <c r="U399" i="9"/>
  <c r="S399" i="9"/>
  <c r="Q399" i="9"/>
  <c r="V399" i="9" s="1"/>
  <c r="P399" i="9"/>
  <c r="X399" i="9" s="1"/>
  <c r="O399" i="9"/>
  <c r="T399" i="9" s="1"/>
  <c r="N399" i="9"/>
  <c r="Y399" i="9" s="1"/>
  <c r="U398" i="9"/>
  <c r="S398" i="9"/>
  <c r="Q398" i="9"/>
  <c r="V398" i="9" s="1"/>
  <c r="P398" i="9"/>
  <c r="X398" i="9" s="1"/>
  <c r="O398" i="9"/>
  <c r="W398" i="9" s="1"/>
  <c r="N398" i="9"/>
  <c r="Y398" i="9" s="1"/>
  <c r="U397" i="9"/>
  <c r="S397" i="9"/>
  <c r="Q397" i="9"/>
  <c r="V397" i="9" s="1"/>
  <c r="P397" i="9"/>
  <c r="X397" i="9" s="1"/>
  <c r="O397" i="9"/>
  <c r="W397" i="9" s="1"/>
  <c r="N397" i="9"/>
  <c r="Y397" i="9" s="1"/>
  <c r="U396" i="9"/>
  <c r="S396" i="9"/>
  <c r="Q396" i="9"/>
  <c r="V396" i="9" s="1"/>
  <c r="P396" i="9"/>
  <c r="X396" i="9" s="1"/>
  <c r="O396" i="9"/>
  <c r="T396" i="9" s="1"/>
  <c r="N396" i="9"/>
  <c r="Y396" i="9" s="1"/>
  <c r="U395" i="9"/>
  <c r="S395" i="9"/>
  <c r="Q395" i="9"/>
  <c r="V395" i="9" s="1"/>
  <c r="P395" i="9"/>
  <c r="X395" i="9" s="1"/>
  <c r="O395" i="9"/>
  <c r="W395" i="9" s="1"/>
  <c r="N395" i="9"/>
  <c r="Y395" i="9" s="1"/>
  <c r="U394" i="9"/>
  <c r="S394" i="9"/>
  <c r="Q394" i="9"/>
  <c r="V394" i="9" s="1"/>
  <c r="P394" i="9"/>
  <c r="X394" i="9" s="1"/>
  <c r="O394" i="9"/>
  <c r="W394" i="9" s="1"/>
  <c r="N394" i="9"/>
  <c r="Y394" i="9" s="1"/>
  <c r="U393" i="9"/>
  <c r="S393" i="9"/>
  <c r="Q393" i="9"/>
  <c r="V393" i="9" s="1"/>
  <c r="P393" i="9"/>
  <c r="X393" i="9" s="1"/>
  <c r="O393" i="9"/>
  <c r="W393" i="9" s="1"/>
  <c r="N393" i="9"/>
  <c r="Y393" i="9" s="1"/>
  <c r="U391" i="9"/>
  <c r="S391" i="9"/>
  <c r="Q391" i="9"/>
  <c r="V391" i="9" s="1"/>
  <c r="P391" i="9"/>
  <c r="X391" i="9" s="1"/>
  <c r="O391" i="9"/>
  <c r="T391" i="9" s="1"/>
  <c r="N391" i="9"/>
  <c r="Y391" i="9" s="1"/>
  <c r="U390" i="9"/>
  <c r="S390" i="9"/>
  <c r="Q390" i="9"/>
  <c r="V390" i="9" s="1"/>
  <c r="P390" i="9"/>
  <c r="X390" i="9" s="1"/>
  <c r="O390" i="9"/>
  <c r="W390" i="9" s="1"/>
  <c r="N390" i="9"/>
  <c r="Y390" i="9" s="1"/>
  <c r="U389" i="9"/>
  <c r="S389" i="9"/>
  <c r="Q389" i="9"/>
  <c r="V389" i="9" s="1"/>
  <c r="P389" i="9"/>
  <c r="X389" i="9" s="1"/>
  <c r="O389" i="9"/>
  <c r="T389" i="9" s="1"/>
  <c r="N389" i="9"/>
  <c r="Y389" i="9" s="1"/>
  <c r="U387" i="9"/>
  <c r="S387" i="9"/>
  <c r="Q387" i="9"/>
  <c r="V387" i="9" s="1"/>
  <c r="P387" i="9"/>
  <c r="X387" i="9" s="1"/>
  <c r="O387" i="9"/>
  <c r="W387" i="9" s="1"/>
  <c r="N387" i="9"/>
  <c r="Y387" i="9" s="1"/>
  <c r="U386" i="9"/>
  <c r="S386" i="9"/>
  <c r="Q386" i="9"/>
  <c r="V386" i="9" s="1"/>
  <c r="P386" i="9"/>
  <c r="X386" i="9" s="1"/>
  <c r="O386" i="9"/>
  <c r="T386" i="9" s="1"/>
  <c r="N386" i="9"/>
  <c r="Y386" i="9" s="1"/>
  <c r="U385" i="9"/>
  <c r="S385" i="9"/>
  <c r="Q385" i="9"/>
  <c r="V385" i="9" s="1"/>
  <c r="P385" i="9"/>
  <c r="X385" i="9" s="1"/>
  <c r="O385" i="9"/>
  <c r="W385" i="9" s="1"/>
  <c r="N385" i="9"/>
  <c r="Y385" i="9" s="1"/>
  <c r="U384" i="9"/>
  <c r="S384" i="9"/>
  <c r="Q384" i="9"/>
  <c r="V384" i="9" s="1"/>
  <c r="P384" i="9"/>
  <c r="X384" i="9" s="1"/>
  <c r="O384" i="9"/>
  <c r="N384" i="9"/>
  <c r="Y384" i="9" s="1"/>
  <c r="U383" i="9"/>
  <c r="S383" i="9"/>
  <c r="Q383" i="9"/>
  <c r="V383" i="9" s="1"/>
  <c r="P383" i="9"/>
  <c r="X383" i="9" s="1"/>
  <c r="O383" i="9"/>
  <c r="W383" i="9" s="1"/>
  <c r="N383" i="9"/>
  <c r="Y383" i="9" s="1"/>
  <c r="U382" i="9"/>
  <c r="S382" i="9"/>
  <c r="Q382" i="9"/>
  <c r="V382" i="9" s="1"/>
  <c r="P382" i="9"/>
  <c r="X382" i="9" s="1"/>
  <c r="O382" i="9"/>
  <c r="T382" i="9" s="1"/>
  <c r="N382" i="9"/>
  <c r="Y382" i="9" s="1"/>
  <c r="U381" i="9"/>
  <c r="S381" i="9"/>
  <c r="Q381" i="9"/>
  <c r="V381" i="9" s="1"/>
  <c r="P381" i="9"/>
  <c r="X381" i="9" s="1"/>
  <c r="O381" i="9"/>
  <c r="T381" i="9" s="1"/>
  <c r="N381" i="9"/>
  <c r="Y381" i="9" s="1"/>
  <c r="U380" i="9"/>
  <c r="S380" i="9"/>
  <c r="Q380" i="9"/>
  <c r="V380" i="9" s="1"/>
  <c r="P380" i="9"/>
  <c r="X380" i="9" s="1"/>
  <c r="O380" i="9"/>
  <c r="T380" i="9" s="1"/>
  <c r="N380" i="9"/>
  <c r="Y380" i="9" s="1"/>
  <c r="U379" i="9"/>
  <c r="S379" i="9"/>
  <c r="Q379" i="9"/>
  <c r="V379" i="9" s="1"/>
  <c r="P379" i="9"/>
  <c r="X379" i="9" s="1"/>
  <c r="O379" i="9"/>
  <c r="W379" i="9" s="1"/>
  <c r="N379" i="9"/>
  <c r="Y379" i="9" s="1"/>
  <c r="U378" i="9"/>
  <c r="S378" i="9"/>
  <c r="Q378" i="9"/>
  <c r="V378" i="9" s="1"/>
  <c r="P378" i="9"/>
  <c r="X378" i="9" s="1"/>
  <c r="O378" i="9"/>
  <c r="N378" i="9"/>
  <c r="Y378" i="9" s="1"/>
  <c r="U377" i="9"/>
  <c r="S377" i="9"/>
  <c r="Q377" i="9"/>
  <c r="V377" i="9" s="1"/>
  <c r="P377" i="9"/>
  <c r="X377" i="9" s="1"/>
  <c r="O377" i="9"/>
  <c r="N377" i="9"/>
  <c r="Y377" i="9" s="1"/>
  <c r="U376" i="9"/>
  <c r="S376" i="9"/>
  <c r="Q376" i="9"/>
  <c r="V376" i="9" s="1"/>
  <c r="P376" i="9"/>
  <c r="X376" i="9" s="1"/>
  <c r="O376" i="9"/>
  <c r="T376" i="9" s="1"/>
  <c r="N376" i="9"/>
  <c r="Y376" i="9" s="1"/>
  <c r="U375" i="9"/>
  <c r="S375" i="9"/>
  <c r="Q375" i="9"/>
  <c r="V375" i="9" s="1"/>
  <c r="P375" i="9"/>
  <c r="X375" i="9" s="1"/>
  <c r="O375" i="9"/>
  <c r="W375" i="9" s="1"/>
  <c r="N375" i="9"/>
  <c r="Y375" i="9" s="1"/>
  <c r="U374" i="9"/>
  <c r="S374" i="9"/>
  <c r="Q374" i="9"/>
  <c r="V374" i="9" s="1"/>
  <c r="P374" i="9"/>
  <c r="X374" i="9" s="1"/>
  <c r="O374" i="9"/>
  <c r="N374" i="9"/>
  <c r="Y374" i="9" s="1"/>
  <c r="U373" i="9"/>
  <c r="S373" i="9"/>
  <c r="Q373" i="9"/>
  <c r="V373" i="9" s="1"/>
  <c r="P373" i="9"/>
  <c r="X373" i="9" s="1"/>
  <c r="O373" i="9"/>
  <c r="N373" i="9"/>
  <c r="Y373" i="9" s="1"/>
  <c r="U372" i="9"/>
  <c r="S372" i="9"/>
  <c r="Q372" i="9"/>
  <c r="V372" i="9" s="1"/>
  <c r="P372" i="9"/>
  <c r="X372" i="9" s="1"/>
  <c r="O372" i="9"/>
  <c r="W372" i="9" s="1"/>
  <c r="N372" i="9"/>
  <c r="Y372" i="9" s="1"/>
  <c r="U370" i="9"/>
  <c r="S370" i="9"/>
  <c r="Q370" i="9"/>
  <c r="V370" i="9" s="1"/>
  <c r="P370" i="9"/>
  <c r="X370" i="9" s="1"/>
  <c r="O370" i="9"/>
  <c r="W370" i="9" s="1"/>
  <c r="N370" i="9"/>
  <c r="Y370" i="9" s="1"/>
  <c r="U369" i="9"/>
  <c r="S369" i="9"/>
  <c r="Q369" i="9"/>
  <c r="V369" i="9" s="1"/>
  <c r="P369" i="9"/>
  <c r="X369" i="9" s="1"/>
  <c r="O369" i="9"/>
  <c r="N369" i="9"/>
  <c r="Y369" i="9" s="1"/>
  <c r="U368" i="9"/>
  <c r="S368" i="9"/>
  <c r="Q368" i="9"/>
  <c r="V368" i="9" s="1"/>
  <c r="P368" i="9"/>
  <c r="X368" i="9" s="1"/>
  <c r="O368" i="9"/>
  <c r="T368" i="9" s="1"/>
  <c r="N368" i="9"/>
  <c r="Y368" i="9" s="1"/>
  <c r="U367" i="9"/>
  <c r="S367" i="9"/>
  <c r="Q367" i="9"/>
  <c r="V367" i="9" s="1"/>
  <c r="P367" i="9"/>
  <c r="X367" i="9" s="1"/>
  <c r="O367" i="9"/>
  <c r="N367" i="9"/>
  <c r="Y367" i="9" s="1"/>
  <c r="U366" i="9"/>
  <c r="S366" i="9"/>
  <c r="Q366" i="9"/>
  <c r="V366" i="9" s="1"/>
  <c r="P366" i="9"/>
  <c r="X366" i="9" s="1"/>
  <c r="O366" i="9"/>
  <c r="T366" i="9" s="1"/>
  <c r="N366" i="9"/>
  <c r="Y366" i="9" s="1"/>
  <c r="U365" i="9"/>
  <c r="S365" i="9"/>
  <c r="Q365" i="9"/>
  <c r="V365" i="9" s="1"/>
  <c r="P365" i="9"/>
  <c r="X365" i="9" s="1"/>
  <c r="O365" i="9"/>
  <c r="T365" i="9" s="1"/>
  <c r="N365" i="9"/>
  <c r="Y365" i="9" s="1"/>
  <c r="U364" i="9"/>
  <c r="S364" i="9"/>
  <c r="Q364" i="9"/>
  <c r="V364" i="9" s="1"/>
  <c r="P364" i="9"/>
  <c r="X364" i="9" s="1"/>
  <c r="O364" i="9"/>
  <c r="W364" i="9" s="1"/>
  <c r="N364" i="9"/>
  <c r="Y364" i="9" s="1"/>
  <c r="U363" i="9"/>
  <c r="S363" i="9"/>
  <c r="Q363" i="9"/>
  <c r="V363" i="9" s="1"/>
  <c r="P363" i="9"/>
  <c r="X363" i="9" s="1"/>
  <c r="O363" i="9"/>
  <c r="W363" i="9" s="1"/>
  <c r="N363" i="9"/>
  <c r="Y363" i="9" s="1"/>
  <c r="U362" i="9"/>
  <c r="S362" i="9"/>
  <c r="Q362" i="9"/>
  <c r="V362" i="9" s="1"/>
  <c r="P362" i="9"/>
  <c r="X362" i="9" s="1"/>
  <c r="O362" i="9"/>
  <c r="W362" i="9" s="1"/>
  <c r="N362" i="9"/>
  <c r="Y362" i="9" s="1"/>
  <c r="U361" i="9"/>
  <c r="S361" i="9"/>
  <c r="Q361" i="9"/>
  <c r="V361" i="9" s="1"/>
  <c r="P361" i="9"/>
  <c r="X361" i="9" s="1"/>
  <c r="O361" i="9"/>
  <c r="N361" i="9"/>
  <c r="Y361" i="9" s="1"/>
  <c r="U360" i="9"/>
  <c r="S360" i="9"/>
  <c r="Q360" i="9"/>
  <c r="V360" i="9" s="1"/>
  <c r="P360" i="9"/>
  <c r="X360" i="9" s="1"/>
  <c r="O360" i="9"/>
  <c r="T360" i="9" s="1"/>
  <c r="N360" i="9"/>
  <c r="Y360" i="9" s="1"/>
  <c r="U359" i="9"/>
  <c r="S359" i="9"/>
  <c r="Q359" i="9"/>
  <c r="V359" i="9" s="1"/>
  <c r="P359" i="9"/>
  <c r="X359" i="9" s="1"/>
  <c r="O359" i="9"/>
  <c r="N359" i="9"/>
  <c r="Y359" i="9" s="1"/>
  <c r="U358" i="9"/>
  <c r="S358" i="9"/>
  <c r="Q358" i="9"/>
  <c r="V358" i="9" s="1"/>
  <c r="P358" i="9"/>
  <c r="X358" i="9" s="1"/>
  <c r="O358" i="9"/>
  <c r="N358" i="9"/>
  <c r="Y358" i="9" s="1"/>
  <c r="U357" i="9"/>
  <c r="S357" i="9"/>
  <c r="Q357" i="9"/>
  <c r="V357" i="9" s="1"/>
  <c r="P357" i="9"/>
  <c r="X357" i="9" s="1"/>
  <c r="O357" i="9"/>
  <c r="W357" i="9" s="1"/>
  <c r="N357" i="9"/>
  <c r="Y357" i="9" s="1"/>
  <c r="U356" i="9"/>
  <c r="S356" i="9"/>
  <c r="Q356" i="9"/>
  <c r="V356" i="9" s="1"/>
  <c r="P356" i="9"/>
  <c r="X356" i="9" s="1"/>
  <c r="O356" i="9"/>
  <c r="N356" i="9"/>
  <c r="Y356" i="9" s="1"/>
  <c r="U355" i="9"/>
  <c r="S355" i="9"/>
  <c r="Q355" i="9"/>
  <c r="V355" i="9" s="1"/>
  <c r="P355" i="9"/>
  <c r="X355" i="9" s="1"/>
  <c r="O355" i="9"/>
  <c r="T355" i="9" s="1"/>
  <c r="N355" i="9"/>
  <c r="Y355" i="9" s="1"/>
  <c r="U354" i="9"/>
  <c r="S354" i="9"/>
  <c r="Q354" i="9"/>
  <c r="V354" i="9" s="1"/>
  <c r="P354" i="9"/>
  <c r="X354" i="9" s="1"/>
  <c r="O354" i="9"/>
  <c r="T354" i="9" s="1"/>
  <c r="N354" i="9"/>
  <c r="Y354" i="9" s="1"/>
  <c r="U353" i="9"/>
  <c r="S353" i="9"/>
  <c r="Q353" i="9"/>
  <c r="V353" i="9" s="1"/>
  <c r="P353" i="9"/>
  <c r="X353" i="9" s="1"/>
  <c r="O353" i="9"/>
  <c r="W353" i="9" s="1"/>
  <c r="N353" i="9"/>
  <c r="Y353" i="9" s="1"/>
  <c r="U352" i="9"/>
  <c r="S352" i="9"/>
  <c r="Q352" i="9"/>
  <c r="V352" i="9" s="1"/>
  <c r="P352" i="9"/>
  <c r="X352" i="9" s="1"/>
  <c r="O352" i="9"/>
  <c r="T352" i="9" s="1"/>
  <c r="N352" i="9"/>
  <c r="Y352" i="9" s="1"/>
  <c r="U351" i="9"/>
  <c r="S351" i="9"/>
  <c r="Q351" i="9"/>
  <c r="V351" i="9" s="1"/>
  <c r="P351" i="9"/>
  <c r="X351" i="9" s="1"/>
  <c r="O351" i="9"/>
  <c r="T351" i="9" s="1"/>
  <c r="N351" i="9"/>
  <c r="Y351" i="9" s="1"/>
  <c r="U350" i="9"/>
  <c r="S350" i="9"/>
  <c r="Q350" i="9"/>
  <c r="V350" i="9" s="1"/>
  <c r="P350" i="9"/>
  <c r="X350" i="9" s="1"/>
  <c r="O350" i="9"/>
  <c r="W350" i="9" s="1"/>
  <c r="N350" i="9"/>
  <c r="Y350" i="9" s="1"/>
  <c r="U349" i="9"/>
  <c r="S349" i="9"/>
  <c r="Q349" i="9"/>
  <c r="V349" i="9" s="1"/>
  <c r="P349" i="9"/>
  <c r="X349" i="9" s="1"/>
  <c r="O349" i="9"/>
  <c r="N349" i="9"/>
  <c r="Y349" i="9" s="1"/>
  <c r="U348" i="9"/>
  <c r="S348" i="9"/>
  <c r="Q348" i="9"/>
  <c r="V348" i="9" s="1"/>
  <c r="P348" i="9"/>
  <c r="X348" i="9" s="1"/>
  <c r="O348" i="9"/>
  <c r="N348" i="9"/>
  <c r="Y348" i="9" s="1"/>
  <c r="U347" i="9"/>
  <c r="S347" i="9"/>
  <c r="Q347" i="9"/>
  <c r="V347" i="9" s="1"/>
  <c r="P347" i="9"/>
  <c r="X347" i="9" s="1"/>
  <c r="O347" i="9"/>
  <c r="T347" i="9" s="1"/>
  <c r="N347" i="9"/>
  <c r="Y347" i="9" s="1"/>
  <c r="U346" i="9"/>
  <c r="S346" i="9"/>
  <c r="Q346" i="9"/>
  <c r="V346" i="9" s="1"/>
  <c r="P346" i="9"/>
  <c r="X346" i="9" s="1"/>
  <c r="O346" i="9"/>
  <c r="N346" i="9"/>
  <c r="Y346" i="9" s="1"/>
  <c r="U345" i="9"/>
  <c r="S345" i="9"/>
  <c r="Q345" i="9"/>
  <c r="V345" i="9" s="1"/>
  <c r="P345" i="9"/>
  <c r="X345" i="9" s="1"/>
  <c r="O345" i="9"/>
  <c r="W345" i="9" s="1"/>
  <c r="N345" i="9"/>
  <c r="Y345" i="9" s="1"/>
  <c r="U344" i="9"/>
  <c r="S344" i="9"/>
  <c r="Q344" i="9"/>
  <c r="V344" i="9" s="1"/>
  <c r="P344" i="9"/>
  <c r="X344" i="9" s="1"/>
  <c r="O344" i="9"/>
  <c r="N344" i="9"/>
  <c r="Y344" i="9" s="1"/>
  <c r="U343" i="9"/>
  <c r="S343" i="9"/>
  <c r="Q343" i="9"/>
  <c r="V343" i="9" s="1"/>
  <c r="P343" i="9"/>
  <c r="X343" i="9" s="1"/>
  <c r="O343" i="9"/>
  <c r="W343" i="9" s="1"/>
  <c r="N343" i="9"/>
  <c r="Y343" i="9" s="1"/>
  <c r="U342" i="9"/>
  <c r="S342" i="9"/>
  <c r="Q342" i="9"/>
  <c r="V342" i="9" s="1"/>
  <c r="P342" i="9"/>
  <c r="X342" i="9" s="1"/>
  <c r="O342" i="9"/>
  <c r="T342" i="9" s="1"/>
  <c r="N342" i="9"/>
  <c r="Y342" i="9" s="1"/>
  <c r="U341" i="9"/>
  <c r="S341" i="9"/>
  <c r="Q341" i="9"/>
  <c r="V341" i="9" s="1"/>
  <c r="P341" i="9"/>
  <c r="X341" i="9" s="1"/>
  <c r="O341" i="9"/>
  <c r="W341" i="9" s="1"/>
  <c r="N341" i="9"/>
  <c r="Y341" i="9" s="1"/>
  <c r="U340" i="9"/>
  <c r="S340" i="9"/>
  <c r="Q340" i="9"/>
  <c r="V340" i="9" s="1"/>
  <c r="P340" i="9"/>
  <c r="X340" i="9" s="1"/>
  <c r="O340" i="9"/>
  <c r="T340" i="9" s="1"/>
  <c r="N340" i="9"/>
  <c r="Y340" i="9" s="1"/>
  <c r="U339" i="9"/>
  <c r="S339" i="9"/>
  <c r="Q339" i="9"/>
  <c r="V339" i="9" s="1"/>
  <c r="P339" i="9"/>
  <c r="X339" i="9" s="1"/>
  <c r="O339" i="9"/>
  <c r="W339" i="9" s="1"/>
  <c r="N339" i="9"/>
  <c r="Y339" i="9" s="1"/>
  <c r="U338" i="9"/>
  <c r="S338" i="9"/>
  <c r="Q338" i="9"/>
  <c r="V338" i="9" s="1"/>
  <c r="P338" i="9"/>
  <c r="X338" i="9" s="1"/>
  <c r="O338" i="9"/>
  <c r="T338" i="9" s="1"/>
  <c r="N338" i="9"/>
  <c r="Y338" i="9" s="1"/>
  <c r="U337" i="9"/>
  <c r="S337" i="9"/>
  <c r="Q337" i="9"/>
  <c r="V337" i="9" s="1"/>
  <c r="P337" i="9"/>
  <c r="X337" i="9" s="1"/>
  <c r="O337" i="9"/>
  <c r="W337" i="9" s="1"/>
  <c r="N337" i="9"/>
  <c r="Y337" i="9" s="1"/>
  <c r="U336" i="9"/>
  <c r="S336" i="9"/>
  <c r="Q336" i="9"/>
  <c r="V336" i="9" s="1"/>
  <c r="P336" i="9"/>
  <c r="X336" i="9" s="1"/>
  <c r="O336" i="9"/>
  <c r="W336" i="9" s="1"/>
  <c r="N336" i="9"/>
  <c r="Y336" i="9" s="1"/>
  <c r="U335" i="9"/>
  <c r="S335" i="9"/>
  <c r="Q335" i="9"/>
  <c r="V335" i="9" s="1"/>
  <c r="P335" i="9"/>
  <c r="X335" i="9" s="1"/>
  <c r="O335" i="9"/>
  <c r="W335" i="9" s="1"/>
  <c r="N335" i="9"/>
  <c r="Y335" i="9" s="1"/>
  <c r="U334" i="9"/>
  <c r="S334" i="9"/>
  <c r="Q334" i="9"/>
  <c r="V334" i="9" s="1"/>
  <c r="P334" i="9"/>
  <c r="X334" i="9" s="1"/>
  <c r="O334" i="9"/>
  <c r="N334" i="9"/>
  <c r="Y334" i="9" s="1"/>
  <c r="U333" i="9"/>
  <c r="S333" i="9"/>
  <c r="Q333" i="9"/>
  <c r="V333" i="9" s="1"/>
  <c r="P333" i="9"/>
  <c r="X333" i="9" s="1"/>
  <c r="O333" i="9"/>
  <c r="N333" i="9"/>
  <c r="Y333" i="9" s="1"/>
  <c r="U332" i="9"/>
  <c r="S332" i="9"/>
  <c r="Q332" i="9"/>
  <c r="V332" i="9" s="1"/>
  <c r="P332" i="9"/>
  <c r="X332" i="9" s="1"/>
  <c r="O332" i="9"/>
  <c r="W332" i="9" s="1"/>
  <c r="N332" i="9"/>
  <c r="Y332" i="9" s="1"/>
  <c r="U331" i="9"/>
  <c r="S331" i="9"/>
  <c r="Q331" i="9"/>
  <c r="V331" i="9" s="1"/>
  <c r="P331" i="9"/>
  <c r="X331" i="9" s="1"/>
  <c r="O331" i="9"/>
  <c r="N331" i="9"/>
  <c r="Y331" i="9" s="1"/>
  <c r="U330" i="9"/>
  <c r="S330" i="9"/>
  <c r="Q330" i="9"/>
  <c r="V330" i="9" s="1"/>
  <c r="P330" i="9"/>
  <c r="X330" i="9" s="1"/>
  <c r="O330" i="9"/>
  <c r="T330" i="9" s="1"/>
  <c r="N330" i="9"/>
  <c r="Y330" i="9" s="1"/>
  <c r="U329" i="9"/>
  <c r="S329" i="9"/>
  <c r="Q329" i="9"/>
  <c r="V329" i="9" s="1"/>
  <c r="P329" i="9"/>
  <c r="X329" i="9" s="1"/>
  <c r="O329" i="9"/>
  <c r="N329" i="9"/>
  <c r="Y329" i="9" s="1"/>
  <c r="U328" i="9"/>
  <c r="S328" i="9"/>
  <c r="Q328" i="9"/>
  <c r="V328" i="9" s="1"/>
  <c r="P328" i="9"/>
  <c r="X328" i="9" s="1"/>
  <c r="O328" i="9"/>
  <c r="N328" i="9"/>
  <c r="Y328" i="9" s="1"/>
  <c r="U327" i="9"/>
  <c r="S327" i="9"/>
  <c r="Q327" i="9"/>
  <c r="V327" i="9" s="1"/>
  <c r="P327" i="9"/>
  <c r="X327" i="9" s="1"/>
  <c r="O327" i="9"/>
  <c r="N327" i="9"/>
  <c r="Y327" i="9" s="1"/>
  <c r="U326" i="9"/>
  <c r="S326" i="9"/>
  <c r="Q326" i="9"/>
  <c r="V326" i="9" s="1"/>
  <c r="P326" i="9"/>
  <c r="X326" i="9" s="1"/>
  <c r="O326" i="9"/>
  <c r="W326" i="9" s="1"/>
  <c r="N326" i="9"/>
  <c r="Y326" i="9" s="1"/>
  <c r="U325" i="9"/>
  <c r="S325" i="9"/>
  <c r="Q325" i="9"/>
  <c r="V325" i="9" s="1"/>
  <c r="P325" i="9"/>
  <c r="X325" i="9" s="1"/>
  <c r="O325" i="9"/>
  <c r="N325" i="9"/>
  <c r="Y325" i="9" s="1"/>
  <c r="U324" i="9"/>
  <c r="S324" i="9"/>
  <c r="Q324" i="9"/>
  <c r="V324" i="9" s="1"/>
  <c r="P324" i="9"/>
  <c r="X324" i="9" s="1"/>
  <c r="O324" i="9"/>
  <c r="N324" i="9"/>
  <c r="Y324" i="9" s="1"/>
  <c r="U323" i="9"/>
  <c r="S323" i="9"/>
  <c r="Q323" i="9"/>
  <c r="V323" i="9" s="1"/>
  <c r="P323" i="9"/>
  <c r="X323" i="9" s="1"/>
  <c r="O323" i="9"/>
  <c r="W323" i="9" s="1"/>
  <c r="N323" i="9"/>
  <c r="Y323" i="9" s="1"/>
  <c r="U322" i="9"/>
  <c r="S322" i="9"/>
  <c r="Q322" i="9"/>
  <c r="V322" i="9" s="1"/>
  <c r="P322" i="9"/>
  <c r="X322" i="9" s="1"/>
  <c r="O322" i="9"/>
  <c r="W322" i="9" s="1"/>
  <c r="N322" i="9"/>
  <c r="Y322" i="9" s="1"/>
  <c r="U321" i="9"/>
  <c r="S321" i="9"/>
  <c r="Q321" i="9"/>
  <c r="V321" i="9" s="1"/>
  <c r="P321" i="9"/>
  <c r="X321" i="9" s="1"/>
  <c r="O321" i="9"/>
  <c r="N321" i="9"/>
  <c r="Y321" i="9" s="1"/>
  <c r="U319" i="9"/>
  <c r="S319" i="9"/>
  <c r="Q319" i="9"/>
  <c r="V319" i="9" s="1"/>
  <c r="P319" i="9"/>
  <c r="X319" i="9" s="1"/>
  <c r="O319" i="9"/>
  <c r="W319" i="9" s="1"/>
  <c r="N319" i="9"/>
  <c r="Y319" i="9" s="1"/>
  <c r="U318" i="9"/>
  <c r="S318" i="9"/>
  <c r="Q318" i="9"/>
  <c r="V318" i="9" s="1"/>
  <c r="P318" i="9"/>
  <c r="X318" i="9" s="1"/>
  <c r="O318" i="9"/>
  <c r="W318" i="9" s="1"/>
  <c r="N318" i="9"/>
  <c r="Y318" i="9" s="1"/>
  <c r="U317" i="9"/>
  <c r="S317" i="9"/>
  <c r="Q317" i="9"/>
  <c r="V317" i="9" s="1"/>
  <c r="P317" i="9"/>
  <c r="X317" i="9" s="1"/>
  <c r="O317" i="9"/>
  <c r="N317" i="9"/>
  <c r="Y317" i="9" s="1"/>
  <c r="U316" i="9"/>
  <c r="S316" i="9"/>
  <c r="Q316" i="9"/>
  <c r="V316" i="9" s="1"/>
  <c r="P316" i="9"/>
  <c r="X316" i="9" s="1"/>
  <c r="O316" i="9"/>
  <c r="W316" i="9" s="1"/>
  <c r="N316" i="9"/>
  <c r="Y316" i="9" s="1"/>
  <c r="U315" i="9"/>
  <c r="S315" i="9"/>
  <c r="Q315" i="9"/>
  <c r="V315" i="9" s="1"/>
  <c r="P315" i="9"/>
  <c r="X315" i="9" s="1"/>
  <c r="O315" i="9"/>
  <c r="T315" i="9" s="1"/>
  <c r="N315" i="9"/>
  <c r="Y315" i="9" s="1"/>
  <c r="U314" i="9"/>
  <c r="S314" i="9"/>
  <c r="Q314" i="9"/>
  <c r="V314" i="9" s="1"/>
  <c r="P314" i="9"/>
  <c r="X314" i="9" s="1"/>
  <c r="O314" i="9"/>
  <c r="T314" i="9" s="1"/>
  <c r="N314" i="9"/>
  <c r="Y314" i="9" s="1"/>
  <c r="U313" i="9"/>
  <c r="S313" i="9"/>
  <c r="Q313" i="9"/>
  <c r="V313" i="9" s="1"/>
  <c r="P313" i="9"/>
  <c r="X313" i="9" s="1"/>
  <c r="O313" i="9"/>
  <c r="T313" i="9" s="1"/>
  <c r="N313" i="9"/>
  <c r="Y313" i="9" s="1"/>
  <c r="U311" i="9"/>
  <c r="S311" i="9"/>
  <c r="Q311" i="9"/>
  <c r="V311" i="9" s="1"/>
  <c r="P311" i="9"/>
  <c r="X311" i="9" s="1"/>
  <c r="O311" i="9"/>
  <c r="W311" i="9" s="1"/>
  <c r="N311" i="9"/>
  <c r="Y311" i="9" s="1"/>
  <c r="U310" i="9"/>
  <c r="S310" i="9"/>
  <c r="Q310" i="9"/>
  <c r="V310" i="9" s="1"/>
  <c r="P310" i="9"/>
  <c r="X310" i="9" s="1"/>
  <c r="O310" i="9"/>
  <c r="W310" i="9" s="1"/>
  <c r="N310" i="9"/>
  <c r="Y310" i="9" s="1"/>
  <c r="U309" i="9"/>
  <c r="S309" i="9"/>
  <c r="Q309" i="9"/>
  <c r="V309" i="9" s="1"/>
  <c r="P309" i="9"/>
  <c r="X309" i="9" s="1"/>
  <c r="O309" i="9"/>
  <c r="N309" i="9"/>
  <c r="Y309" i="9" s="1"/>
  <c r="U308" i="9"/>
  <c r="S308" i="9"/>
  <c r="Q308" i="9"/>
  <c r="V308" i="9" s="1"/>
  <c r="P308" i="9"/>
  <c r="X308" i="9" s="1"/>
  <c r="O308" i="9"/>
  <c r="N308" i="9"/>
  <c r="Y308" i="9" s="1"/>
  <c r="U307" i="9"/>
  <c r="S307" i="9"/>
  <c r="Q307" i="9"/>
  <c r="V307" i="9" s="1"/>
  <c r="P307" i="9"/>
  <c r="X307" i="9" s="1"/>
  <c r="O307" i="9"/>
  <c r="W307" i="9" s="1"/>
  <c r="N307" i="9"/>
  <c r="Y307" i="9" s="1"/>
  <c r="U306" i="9"/>
  <c r="S306" i="9"/>
  <c r="Q306" i="9"/>
  <c r="V306" i="9" s="1"/>
  <c r="P306" i="9"/>
  <c r="X306" i="9" s="1"/>
  <c r="O306" i="9"/>
  <c r="W306" i="9" s="1"/>
  <c r="N306" i="9"/>
  <c r="Y306" i="9" s="1"/>
  <c r="U305" i="9"/>
  <c r="S305" i="9"/>
  <c r="Q305" i="9"/>
  <c r="V305" i="9" s="1"/>
  <c r="P305" i="9"/>
  <c r="X305" i="9" s="1"/>
  <c r="O305" i="9"/>
  <c r="N305" i="9"/>
  <c r="Y305" i="9" s="1"/>
  <c r="U304" i="9"/>
  <c r="S304" i="9"/>
  <c r="Q304" i="9"/>
  <c r="V304" i="9" s="1"/>
  <c r="P304" i="9"/>
  <c r="X304" i="9" s="1"/>
  <c r="O304" i="9"/>
  <c r="N304" i="9"/>
  <c r="Y304" i="9" s="1"/>
  <c r="U303" i="9"/>
  <c r="S303" i="9"/>
  <c r="Q303" i="9"/>
  <c r="V303" i="9" s="1"/>
  <c r="P303" i="9"/>
  <c r="X303" i="9" s="1"/>
  <c r="O303" i="9"/>
  <c r="W303" i="9" s="1"/>
  <c r="N303" i="9"/>
  <c r="Y303" i="9" s="1"/>
  <c r="U299" i="9"/>
  <c r="S299" i="9"/>
  <c r="Q299" i="9"/>
  <c r="V299" i="9" s="1"/>
  <c r="P299" i="9"/>
  <c r="X299" i="9" s="1"/>
  <c r="O299" i="9"/>
  <c r="N299" i="9"/>
  <c r="Y299" i="9" s="1"/>
  <c r="U298" i="9"/>
  <c r="S298" i="9"/>
  <c r="Q298" i="9"/>
  <c r="V298" i="9" s="1"/>
  <c r="P298" i="9"/>
  <c r="X298" i="9" s="1"/>
  <c r="O298" i="9"/>
  <c r="N298" i="9"/>
  <c r="Y298" i="9" s="1"/>
  <c r="U296" i="9"/>
  <c r="S296" i="9"/>
  <c r="Q296" i="9"/>
  <c r="V296" i="9" s="1"/>
  <c r="P296" i="9"/>
  <c r="X296" i="9" s="1"/>
  <c r="O296" i="9"/>
  <c r="W296" i="9" s="1"/>
  <c r="N296" i="9"/>
  <c r="Y296" i="9" s="1"/>
  <c r="U295" i="9"/>
  <c r="S295" i="9"/>
  <c r="Q295" i="9"/>
  <c r="V295" i="9" s="1"/>
  <c r="P295" i="9"/>
  <c r="X295" i="9" s="1"/>
  <c r="O295" i="9"/>
  <c r="N295" i="9"/>
  <c r="Y295" i="9" s="1"/>
  <c r="U294" i="9"/>
  <c r="S294" i="9"/>
  <c r="Q294" i="9"/>
  <c r="V294" i="9" s="1"/>
  <c r="P294" i="9"/>
  <c r="X294" i="9" s="1"/>
  <c r="O294" i="9"/>
  <c r="N294" i="9"/>
  <c r="Y294" i="9" s="1"/>
  <c r="U293" i="9"/>
  <c r="S293" i="9"/>
  <c r="Q293" i="9"/>
  <c r="V293" i="9" s="1"/>
  <c r="P293" i="9"/>
  <c r="X293" i="9" s="1"/>
  <c r="O293" i="9"/>
  <c r="N293" i="9"/>
  <c r="Y293" i="9" s="1"/>
  <c r="U292" i="9"/>
  <c r="S292" i="9"/>
  <c r="Q292" i="9"/>
  <c r="V292" i="9" s="1"/>
  <c r="P292" i="9"/>
  <c r="X292" i="9" s="1"/>
  <c r="O292" i="9"/>
  <c r="T292" i="9" s="1"/>
  <c r="N292" i="9"/>
  <c r="Y292" i="9" s="1"/>
  <c r="U291" i="9"/>
  <c r="S291" i="9"/>
  <c r="Q291" i="9"/>
  <c r="V291" i="9" s="1"/>
  <c r="P291" i="9"/>
  <c r="X291" i="9" s="1"/>
  <c r="O291" i="9"/>
  <c r="W291" i="9" s="1"/>
  <c r="N291" i="9"/>
  <c r="Y291" i="9" s="1"/>
  <c r="U290" i="9"/>
  <c r="S290" i="9"/>
  <c r="Q290" i="9"/>
  <c r="V290" i="9" s="1"/>
  <c r="P290" i="9"/>
  <c r="X290" i="9" s="1"/>
  <c r="O290" i="9"/>
  <c r="N290" i="9"/>
  <c r="Y290" i="9" s="1"/>
  <c r="U289" i="9"/>
  <c r="S289" i="9"/>
  <c r="Q289" i="9"/>
  <c r="V289" i="9" s="1"/>
  <c r="P289" i="9"/>
  <c r="X289" i="9" s="1"/>
  <c r="O289" i="9"/>
  <c r="N289" i="9"/>
  <c r="Y289" i="9" s="1"/>
  <c r="U288" i="9"/>
  <c r="S288" i="9"/>
  <c r="Q288" i="9"/>
  <c r="V288" i="9" s="1"/>
  <c r="P288" i="9"/>
  <c r="X288" i="9" s="1"/>
  <c r="O288" i="9"/>
  <c r="N288" i="9"/>
  <c r="Y288" i="9" s="1"/>
  <c r="U287" i="9"/>
  <c r="S287" i="9"/>
  <c r="Q287" i="9"/>
  <c r="V287" i="9" s="1"/>
  <c r="P287" i="9"/>
  <c r="X287" i="9" s="1"/>
  <c r="O287" i="9"/>
  <c r="W287" i="9" s="1"/>
  <c r="N287" i="9"/>
  <c r="Y287" i="9" s="1"/>
  <c r="U286" i="9"/>
  <c r="S286" i="9"/>
  <c r="Q286" i="9"/>
  <c r="V286" i="9" s="1"/>
  <c r="P286" i="9"/>
  <c r="X286" i="9" s="1"/>
  <c r="O286" i="9"/>
  <c r="N286" i="9"/>
  <c r="Y286" i="9" s="1"/>
  <c r="U285" i="9"/>
  <c r="S285" i="9"/>
  <c r="Q285" i="9"/>
  <c r="V285" i="9" s="1"/>
  <c r="P285" i="9"/>
  <c r="X285" i="9" s="1"/>
  <c r="O285" i="9"/>
  <c r="T285" i="9" s="1"/>
  <c r="N285" i="9"/>
  <c r="Y285" i="9" s="1"/>
  <c r="U284" i="9"/>
  <c r="S284" i="9"/>
  <c r="Q284" i="9"/>
  <c r="V284" i="9" s="1"/>
  <c r="P284" i="9"/>
  <c r="X284" i="9" s="1"/>
  <c r="O284" i="9"/>
  <c r="N284" i="9"/>
  <c r="Y284" i="9" s="1"/>
  <c r="U283" i="9"/>
  <c r="S283" i="9"/>
  <c r="Q283" i="9"/>
  <c r="V283" i="9" s="1"/>
  <c r="P283" i="9"/>
  <c r="X283" i="9" s="1"/>
  <c r="O283" i="9"/>
  <c r="N283" i="9"/>
  <c r="Y283" i="9" s="1"/>
  <c r="U282" i="9"/>
  <c r="S282" i="9"/>
  <c r="Q282" i="9"/>
  <c r="V282" i="9" s="1"/>
  <c r="P282" i="9"/>
  <c r="X282" i="9" s="1"/>
  <c r="O282" i="9"/>
  <c r="T282" i="9" s="1"/>
  <c r="N282" i="9"/>
  <c r="Y282" i="9" s="1"/>
  <c r="U281" i="9"/>
  <c r="S281" i="9"/>
  <c r="Q281" i="9"/>
  <c r="V281" i="9" s="1"/>
  <c r="P281" i="9"/>
  <c r="X281" i="9" s="1"/>
  <c r="O281" i="9"/>
  <c r="N281" i="9"/>
  <c r="Y281" i="9" s="1"/>
  <c r="U280" i="9"/>
  <c r="S280" i="9"/>
  <c r="Q280" i="9"/>
  <c r="V280" i="9" s="1"/>
  <c r="P280" i="9"/>
  <c r="X280" i="9" s="1"/>
  <c r="O280" i="9"/>
  <c r="W280" i="9" s="1"/>
  <c r="N280" i="9"/>
  <c r="Y280" i="9" s="1"/>
  <c r="U278" i="9"/>
  <c r="S278" i="9"/>
  <c r="Q278" i="9"/>
  <c r="V278" i="9" s="1"/>
  <c r="P278" i="9"/>
  <c r="X278" i="9" s="1"/>
  <c r="O278" i="9"/>
  <c r="N278" i="9"/>
  <c r="Y278" i="9" s="1"/>
  <c r="U277" i="9"/>
  <c r="S277" i="9"/>
  <c r="Q277" i="9"/>
  <c r="V277" i="9" s="1"/>
  <c r="P277" i="9"/>
  <c r="X277" i="9" s="1"/>
  <c r="O277" i="9"/>
  <c r="N277" i="9"/>
  <c r="Y277" i="9" s="1"/>
  <c r="U276" i="9"/>
  <c r="S276" i="9"/>
  <c r="Q276" i="9"/>
  <c r="V276" i="9" s="1"/>
  <c r="P276" i="9"/>
  <c r="X276" i="9" s="1"/>
  <c r="O276" i="9"/>
  <c r="N276" i="9"/>
  <c r="Y276" i="9" s="1"/>
  <c r="U275" i="9"/>
  <c r="S275" i="9"/>
  <c r="Q275" i="9"/>
  <c r="V275" i="9" s="1"/>
  <c r="P275" i="9"/>
  <c r="X275" i="9" s="1"/>
  <c r="O275" i="9"/>
  <c r="W275" i="9" s="1"/>
  <c r="N275" i="9"/>
  <c r="Y275" i="9" s="1"/>
  <c r="U274" i="9"/>
  <c r="S274" i="9"/>
  <c r="Q274" i="9"/>
  <c r="V274" i="9" s="1"/>
  <c r="P274" i="9"/>
  <c r="X274" i="9" s="1"/>
  <c r="O274" i="9"/>
  <c r="N274" i="9"/>
  <c r="Y274" i="9" s="1"/>
  <c r="U273" i="9"/>
  <c r="S273" i="9"/>
  <c r="Q273" i="9"/>
  <c r="V273" i="9" s="1"/>
  <c r="P273" i="9"/>
  <c r="X273" i="9" s="1"/>
  <c r="O273" i="9"/>
  <c r="T273" i="9" s="1"/>
  <c r="N273" i="9"/>
  <c r="Y273" i="9" s="1"/>
  <c r="U272" i="9"/>
  <c r="S272" i="9"/>
  <c r="Q272" i="9"/>
  <c r="V272" i="9" s="1"/>
  <c r="P272" i="9"/>
  <c r="X272" i="9" s="1"/>
  <c r="O272" i="9"/>
  <c r="N272" i="9"/>
  <c r="Y272" i="9" s="1"/>
  <c r="U271" i="9"/>
  <c r="S271" i="9"/>
  <c r="Q271" i="9"/>
  <c r="V271" i="9" s="1"/>
  <c r="P271" i="9"/>
  <c r="X271" i="9" s="1"/>
  <c r="O271" i="9"/>
  <c r="T271" i="9" s="1"/>
  <c r="N271" i="9"/>
  <c r="Y271" i="9" s="1"/>
  <c r="U270" i="9"/>
  <c r="S270" i="9"/>
  <c r="Q270" i="9"/>
  <c r="V270" i="9" s="1"/>
  <c r="P270" i="9"/>
  <c r="X270" i="9" s="1"/>
  <c r="O270" i="9"/>
  <c r="N270" i="9"/>
  <c r="Y270" i="9" s="1"/>
  <c r="U269" i="9"/>
  <c r="S269" i="9"/>
  <c r="Q269" i="9"/>
  <c r="V269" i="9" s="1"/>
  <c r="P269" i="9"/>
  <c r="X269" i="9" s="1"/>
  <c r="O269" i="9"/>
  <c r="N269" i="9"/>
  <c r="Y269" i="9" s="1"/>
  <c r="U267" i="9"/>
  <c r="S267" i="9"/>
  <c r="Q267" i="9"/>
  <c r="V267" i="9" s="1"/>
  <c r="P267" i="9"/>
  <c r="X267" i="9" s="1"/>
  <c r="O267" i="9"/>
  <c r="N267" i="9"/>
  <c r="Y267" i="9" s="1"/>
  <c r="U266" i="9"/>
  <c r="S266" i="9"/>
  <c r="Q266" i="9"/>
  <c r="V266" i="9" s="1"/>
  <c r="P266" i="9"/>
  <c r="X266" i="9" s="1"/>
  <c r="O266" i="9"/>
  <c r="N266" i="9"/>
  <c r="Y266" i="9" s="1"/>
  <c r="U265" i="9"/>
  <c r="S265" i="9"/>
  <c r="Q265" i="9"/>
  <c r="V265" i="9" s="1"/>
  <c r="P265" i="9"/>
  <c r="X265" i="9" s="1"/>
  <c r="O265" i="9"/>
  <c r="N265" i="9"/>
  <c r="Y265" i="9" s="1"/>
  <c r="U264" i="9"/>
  <c r="S264" i="9"/>
  <c r="Q264" i="9"/>
  <c r="V264" i="9" s="1"/>
  <c r="P264" i="9"/>
  <c r="X264" i="9" s="1"/>
  <c r="O264" i="9"/>
  <c r="W264" i="9" s="1"/>
  <c r="N264" i="9"/>
  <c r="Y264" i="9" s="1"/>
  <c r="U263" i="9"/>
  <c r="S263" i="9"/>
  <c r="Q263" i="9"/>
  <c r="V263" i="9" s="1"/>
  <c r="P263" i="9"/>
  <c r="X263" i="9" s="1"/>
  <c r="O263" i="9"/>
  <c r="N263" i="9"/>
  <c r="Y263" i="9" s="1"/>
  <c r="U262" i="9"/>
  <c r="S262" i="9"/>
  <c r="Q262" i="9"/>
  <c r="V262" i="9" s="1"/>
  <c r="P262" i="9"/>
  <c r="X262" i="9" s="1"/>
  <c r="O262" i="9"/>
  <c r="N262" i="9"/>
  <c r="Y262" i="9" s="1"/>
  <c r="U261" i="9"/>
  <c r="S261" i="9"/>
  <c r="Q261" i="9"/>
  <c r="V261" i="9" s="1"/>
  <c r="P261" i="9"/>
  <c r="X261" i="9" s="1"/>
  <c r="O261" i="9"/>
  <c r="T261" i="9" s="1"/>
  <c r="N261" i="9"/>
  <c r="Y261" i="9" s="1"/>
  <c r="U260" i="9"/>
  <c r="S260" i="9"/>
  <c r="Q260" i="9"/>
  <c r="V260" i="9" s="1"/>
  <c r="P260" i="9"/>
  <c r="X260" i="9" s="1"/>
  <c r="O260" i="9"/>
  <c r="W260" i="9" s="1"/>
  <c r="N260" i="9"/>
  <c r="Y260" i="9" s="1"/>
  <c r="U259" i="9"/>
  <c r="S259" i="9"/>
  <c r="Q259" i="9"/>
  <c r="V259" i="9" s="1"/>
  <c r="P259" i="9"/>
  <c r="X259" i="9" s="1"/>
  <c r="O259" i="9"/>
  <c r="N259" i="9"/>
  <c r="Y259" i="9" s="1"/>
  <c r="U258" i="9"/>
  <c r="S258" i="9"/>
  <c r="Q258" i="9"/>
  <c r="V258" i="9" s="1"/>
  <c r="P258" i="9"/>
  <c r="X258" i="9" s="1"/>
  <c r="O258" i="9"/>
  <c r="N258" i="9"/>
  <c r="Y258" i="9" s="1"/>
  <c r="U257" i="9"/>
  <c r="S257" i="9"/>
  <c r="Q257" i="9"/>
  <c r="V257" i="9" s="1"/>
  <c r="P257" i="9"/>
  <c r="X257" i="9" s="1"/>
  <c r="O257" i="9"/>
  <c r="W257" i="9" s="1"/>
  <c r="N257" i="9"/>
  <c r="Y257" i="9" s="1"/>
  <c r="U256" i="9"/>
  <c r="S256" i="9"/>
  <c r="Q256" i="9"/>
  <c r="V256" i="9" s="1"/>
  <c r="P256" i="9"/>
  <c r="X256" i="9" s="1"/>
  <c r="O256" i="9"/>
  <c r="N256" i="9"/>
  <c r="Y256" i="9" s="1"/>
  <c r="U255" i="9"/>
  <c r="S255" i="9"/>
  <c r="Q255" i="9"/>
  <c r="V255" i="9" s="1"/>
  <c r="P255" i="9"/>
  <c r="X255" i="9" s="1"/>
  <c r="O255" i="9"/>
  <c r="N255" i="9"/>
  <c r="Y255" i="9" s="1"/>
  <c r="U254" i="9"/>
  <c r="S254" i="9"/>
  <c r="Q254" i="9"/>
  <c r="V254" i="9" s="1"/>
  <c r="P254" i="9"/>
  <c r="X254" i="9" s="1"/>
  <c r="O254" i="9"/>
  <c r="N254" i="9"/>
  <c r="Y254" i="9" s="1"/>
  <c r="U253" i="9"/>
  <c r="S253" i="9"/>
  <c r="Q253" i="9"/>
  <c r="V253" i="9" s="1"/>
  <c r="P253" i="9"/>
  <c r="X253" i="9" s="1"/>
  <c r="O253" i="9"/>
  <c r="N253" i="9"/>
  <c r="Y253" i="9" s="1"/>
  <c r="U252" i="9"/>
  <c r="S252" i="9"/>
  <c r="Q252" i="9"/>
  <c r="V252" i="9" s="1"/>
  <c r="P252" i="9"/>
  <c r="X252" i="9" s="1"/>
  <c r="O252" i="9"/>
  <c r="T252" i="9" s="1"/>
  <c r="N252" i="9"/>
  <c r="Y252" i="9" s="1"/>
  <c r="U251" i="9"/>
  <c r="S251" i="9"/>
  <c r="Q251" i="9"/>
  <c r="V251" i="9" s="1"/>
  <c r="P251" i="9"/>
  <c r="X251" i="9" s="1"/>
  <c r="O251" i="9"/>
  <c r="N251" i="9"/>
  <c r="Y251" i="9" s="1"/>
  <c r="U248" i="9"/>
  <c r="S248" i="9"/>
  <c r="Q248" i="9"/>
  <c r="V248" i="9" s="1"/>
  <c r="P248" i="9"/>
  <c r="X248" i="9" s="1"/>
  <c r="O248" i="9"/>
  <c r="T248" i="9" s="1"/>
  <c r="N248" i="9"/>
  <c r="Y248" i="9" s="1"/>
  <c r="U247" i="9"/>
  <c r="S247" i="9"/>
  <c r="Q247" i="9"/>
  <c r="V247" i="9" s="1"/>
  <c r="P247" i="9"/>
  <c r="X247" i="9" s="1"/>
  <c r="O247" i="9"/>
  <c r="N247" i="9"/>
  <c r="Y247" i="9" s="1"/>
  <c r="U246" i="9"/>
  <c r="S246" i="9"/>
  <c r="Q246" i="9"/>
  <c r="V246" i="9" s="1"/>
  <c r="P246" i="9"/>
  <c r="X246" i="9" s="1"/>
  <c r="O246" i="9"/>
  <c r="W246" i="9" s="1"/>
  <c r="N246" i="9"/>
  <c r="Y246" i="9" s="1"/>
  <c r="U245" i="9"/>
  <c r="S245" i="9"/>
  <c r="Q245" i="9"/>
  <c r="V245" i="9" s="1"/>
  <c r="P245" i="9"/>
  <c r="X245" i="9" s="1"/>
  <c r="O245" i="9"/>
  <c r="N245" i="9"/>
  <c r="Y245" i="9" s="1"/>
  <c r="U244" i="9"/>
  <c r="S244" i="9"/>
  <c r="Q244" i="9"/>
  <c r="V244" i="9" s="1"/>
  <c r="P244" i="9"/>
  <c r="X244" i="9" s="1"/>
  <c r="O244" i="9"/>
  <c r="W244" i="9" s="1"/>
  <c r="N244" i="9"/>
  <c r="Y244" i="9" s="1"/>
  <c r="U243" i="9"/>
  <c r="S243" i="9"/>
  <c r="Q243" i="9"/>
  <c r="V243" i="9" s="1"/>
  <c r="P243" i="9"/>
  <c r="X243" i="9" s="1"/>
  <c r="O243" i="9"/>
  <c r="W243" i="9" s="1"/>
  <c r="N243" i="9"/>
  <c r="Y243" i="9" s="1"/>
  <c r="U242" i="9"/>
  <c r="S242" i="9"/>
  <c r="Q242" i="9"/>
  <c r="V242" i="9" s="1"/>
  <c r="P242" i="9"/>
  <c r="X242" i="9" s="1"/>
  <c r="O242" i="9"/>
  <c r="N242" i="9"/>
  <c r="Y242" i="9" s="1"/>
  <c r="U241" i="9"/>
  <c r="S241" i="9"/>
  <c r="Q241" i="9"/>
  <c r="V241" i="9" s="1"/>
  <c r="P241" i="9"/>
  <c r="X241" i="9" s="1"/>
  <c r="O241" i="9"/>
  <c r="W241" i="9" s="1"/>
  <c r="N241" i="9"/>
  <c r="Y241" i="9" s="1"/>
  <c r="U240" i="9"/>
  <c r="S240" i="9"/>
  <c r="Q240" i="9"/>
  <c r="V240" i="9" s="1"/>
  <c r="P240" i="9"/>
  <c r="X240" i="9" s="1"/>
  <c r="O240" i="9"/>
  <c r="W240" i="9" s="1"/>
  <c r="N240" i="9"/>
  <c r="Y240" i="9" s="1"/>
  <c r="U239" i="9"/>
  <c r="S239" i="9"/>
  <c r="Q239" i="9"/>
  <c r="V239" i="9" s="1"/>
  <c r="P239" i="9"/>
  <c r="X239" i="9" s="1"/>
  <c r="O239" i="9"/>
  <c r="T239" i="9" s="1"/>
  <c r="N239" i="9"/>
  <c r="Y239" i="9" s="1"/>
  <c r="U238" i="9"/>
  <c r="S238" i="9"/>
  <c r="Q238" i="9"/>
  <c r="V238" i="9" s="1"/>
  <c r="P238" i="9"/>
  <c r="X238" i="9" s="1"/>
  <c r="O238" i="9"/>
  <c r="N238" i="9"/>
  <c r="Y238" i="9" s="1"/>
  <c r="U236" i="9"/>
  <c r="S236" i="9"/>
  <c r="Q236" i="9"/>
  <c r="V236" i="9" s="1"/>
  <c r="P236" i="9"/>
  <c r="X236" i="9" s="1"/>
  <c r="O236" i="9"/>
  <c r="N236" i="9"/>
  <c r="Y236" i="9" s="1"/>
  <c r="U235" i="9"/>
  <c r="S235" i="9"/>
  <c r="Q235" i="9"/>
  <c r="V235" i="9" s="1"/>
  <c r="P235" i="9"/>
  <c r="X235" i="9" s="1"/>
  <c r="O235" i="9"/>
  <c r="N235" i="9"/>
  <c r="Y235" i="9" s="1"/>
  <c r="U234" i="9"/>
  <c r="S234" i="9"/>
  <c r="Q234" i="9"/>
  <c r="V234" i="9" s="1"/>
  <c r="P234" i="9"/>
  <c r="X234" i="9" s="1"/>
  <c r="O234" i="9"/>
  <c r="N234" i="9"/>
  <c r="Y234" i="9" s="1"/>
  <c r="U233" i="9"/>
  <c r="S233" i="9"/>
  <c r="Q233" i="9"/>
  <c r="V233" i="9" s="1"/>
  <c r="P233" i="9"/>
  <c r="X233" i="9" s="1"/>
  <c r="O233" i="9"/>
  <c r="N233" i="9"/>
  <c r="Y233" i="9" s="1"/>
  <c r="U232" i="9"/>
  <c r="S232" i="9"/>
  <c r="Q232" i="9"/>
  <c r="V232" i="9" s="1"/>
  <c r="P232" i="9"/>
  <c r="X232" i="9" s="1"/>
  <c r="O232" i="9"/>
  <c r="W232" i="9" s="1"/>
  <c r="N232" i="9"/>
  <c r="Y232" i="9" s="1"/>
  <c r="U231" i="9"/>
  <c r="S231" i="9"/>
  <c r="Q231" i="9"/>
  <c r="V231" i="9" s="1"/>
  <c r="P231" i="9"/>
  <c r="X231" i="9" s="1"/>
  <c r="O231" i="9"/>
  <c r="T231" i="9" s="1"/>
  <c r="N231" i="9"/>
  <c r="Y231" i="9" s="1"/>
  <c r="U230" i="9"/>
  <c r="S230" i="9"/>
  <c r="Q230" i="9"/>
  <c r="V230" i="9" s="1"/>
  <c r="P230" i="9"/>
  <c r="X230" i="9" s="1"/>
  <c r="O230" i="9"/>
  <c r="T230" i="9" s="1"/>
  <c r="N230" i="9"/>
  <c r="Y230" i="9" s="1"/>
  <c r="U229" i="9"/>
  <c r="S229" i="9"/>
  <c r="Q229" i="9"/>
  <c r="V229" i="9" s="1"/>
  <c r="P229" i="9"/>
  <c r="X229" i="9" s="1"/>
  <c r="O229" i="9"/>
  <c r="W229" i="9" s="1"/>
  <c r="N229" i="9"/>
  <c r="Y229" i="9" s="1"/>
  <c r="U228" i="9"/>
  <c r="S228" i="9"/>
  <c r="Q228" i="9"/>
  <c r="V228" i="9" s="1"/>
  <c r="P228" i="9"/>
  <c r="X228" i="9" s="1"/>
  <c r="O228" i="9"/>
  <c r="W228" i="9" s="1"/>
  <c r="N228" i="9"/>
  <c r="Y228" i="9" s="1"/>
  <c r="U227" i="9"/>
  <c r="S227" i="9"/>
  <c r="Q227" i="9"/>
  <c r="V227" i="9" s="1"/>
  <c r="P227" i="9"/>
  <c r="X227" i="9" s="1"/>
  <c r="O227" i="9"/>
  <c r="N227" i="9"/>
  <c r="Y227" i="9" s="1"/>
  <c r="U226" i="9"/>
  <c r="S226" i="9"/>
  <c r="Q226" i="9"/>
  <c r="V226" i="9" s="1"/>
  <c r="P226" i="9"/>
  <c r="X226" i="9" s="1"/>
  <c r="O226" i="9"/>
  <c r="N226" i="9"/>
  <c r="Y226" i="9" s="1"/>
  <c r="U225" i="9"/>
  <c r="S225" i="9"/>
  <c r="Q225" i="9"/>
  <c r="V225" i="9" s="1"/>
  <c r="P225" i="9"/>
  <c r="X225" i="9" s="1"/>
  <c r="O225" i="9"/>
  <c r="T225" i="9" s="1"/>
  <c r="N225" i="9"/>
  <c r="Y225" i="9" s="1"/>
  <c r="U224" i="9"/>
  <c r="S224" i="9"/>
  <c r="Q224" i="9"/>
  <c r="V224" i="9" s="1"/>
  <c r="P224" i="9"/>
  <c r="X224" i="9" s="1"/>
  <c r="O224" i="9"/>
  <c r="N224" i="9"/>
  <c r="Y224" i="9" s="1"/>
  <c r="U223" i="9"/>
  <c r="S223" i="9"/>
  <c r="Q223" i="9"/>
  <c r="V223" i="9" s="1"/>
  <c r="P223" i="9"/>
  <c r="X223" i="9" s="1"/>
  <c r="O223" i="9"/>
  <c r="N223" i="9"/>
  <c r="Y223" i="9" s="1"/>
  <c r="U222" i="9"/>
  <c r="S222" i="9"/>
  <c r="Q222" i="9"/>
  <c r="V222" i="9" s="1"/>
  <c r="P222" i="9"/>
  <c r="X222" i="9" s="1"/>
  <c r="O222" i="9"/>
  <c r="T222" i="9" s="1"/>
  <c r="N222" i="9"/>
  <c r="Y222" i="9" s="1"/>
  <c r="U221" i="9"/>
  <c r="S221" i="9"/>
  <c r="Q221" i="9"/>
  <c r="V221" i="9" s="1"/>
  <c r="P221" i="9"/>
  <c r="X221" i="9" s="1"/>
  <c r="O221" i="9"/>
  <c r="N221" i="9"/>
  <c r="Y221" i="9" s="1"/>
  <c r="U220" i="9"/>
  <c r="S220" i="9"/>
  <c r="Q220" i="9"/>
  <c r="V220" i="9" s="1"/>
  <c r="P220" i="9"/>
  <c r="X220" i="9" s="1"/>
  <c r="O220" i="9"/>
  <c r="T220" i="9" s="1"/>
  <c r="N220" i="9"/>
  <c r="Y220" i="9" s="1"/>
  <c r="U219" i="9"/>
  <c r="S219" i="9"/>
  <c r="Q219" i="9"/>
  <c r="V219" i="9" s="1"/>
  <c r="P219" i="9"/>
  <c r="X219" i="9" s="1"/>
  <c r="O219" i="9"/>
  <c r="W219" i="9" s="1"/>
  <c r="N219" i="9"/>
  <c r="Y219" i="9" s="1"/>
  <c r="U218" i="9"/>
  <c r="S218" i="9"/>
  <c r="Q218" i="9"/>
  <c r="V218" i="9" s="1"/>
  <c r="P218" i="9"/>
  <c r="X218" i="9" s="1"/>
  <c r="O218" i="9"/>
  <c r="W218" i="9" s="1"/>
  <c r="N218" i="9"/>
  <c r="Y218" i="9" s="1"/>
  <c r="U217" i="9"/>
  <c r="S217" i="9"/>
  <c r="Q217" i="9"/>
  <c r="V217" i="9" s="1"/>
  <c r="P217" i="9"/>
  <c r="X217" i="9" s="1"/>
  <c r="O217" i="9"/>
  <c r="T217" i="9" s="1"/>
  <c r="N217" i="9"/>
  <c r="Y217" i="9" s="1"/>
  <c r="U216" i="9"/>
  <c r="S216" i="9"/>
  <c r="Q216" i="9"/>
  <c r="V216" i="9" s="1"/>
  <c r="P216" i="9"/>
  <c r="X216" i="9" s="1"/>
  <c r="O216" i="9"/>
  <c r="N216" i="9"/>
  <c r="Y216" i="9" s="1"/>
  <c r="U214" i="9"/>
  <c r="S214" i="9"/>
  <c r="Q214" i="9"/>
  <c r="V214" i="9" s="1"/>
  <c r="P214" i="9"/>
  <c r="X214" i="9" s="1"/>
  <c r="O214" i="9"/>
  <c r="T214" i="9" s="1"/>
  <c r="N214" i="9"/>
  <c r="Y214" i="9" s="1"/>
  <c r="U213" i="9"/>
  <c r="S213" i="9"/>
  <c r="Q213" i="9"/>
  <c r="V213" i="9" s="1"/>
  <c r="P213" i="9"/>
  <c r="X213" i="9" s="1"/>
  <c r="O213" i="9"/>
  <c r="T213" i="9" s="1"/>
  <c r="N213" i="9"/>
  <c r="Y213" i="9" s="1"/>
  <c r="U212" i="9"/>
  <c r="S212" i="9"/>
  <c r="Q212" i="9"/>
  <c r="V212" i="9" s="1"/>
  <c r="P212" i="9"/>
  <c r="X212" i="9" s="1"/>
  <c r="O212" i="9"/>
  <c r="N212" i="9"/>
  <c r="Y212" i="9" s="1"/>
  <c r="U211" i="9"/>
  <c r="S211" i="9"/>
  <c r="Q211" i="9"/>
  <c r="V211" i="9" s="1"/>
  <c r="P211" i="9"/>
  <c r="X211" i="9" s="1"/>
  <c r="O211" i="9"/>
  <c r="T211" i="9" s="1"/>
  <c r="N211" i="9"/>
  <c r="Y211" i="9" s="1"/>
  <c r="U210" i="9"/>
  <c r="S210" i="9"/>
  <c r="Q210" i="9"/>
  <c r="V210" i="9" s="1"/>
  <c r="P210" i="9"/>
  <c r="X210" i="9" s="1"/>
  <c r="O210" i="9"/>
  <c r="W210" i="9" s="1"/>
  <c r="N210" i="9"/>
  <c r="Y210" i="9" s="1"/>
  <c r="U209" i="9"/>
  <c r="S209" i="9"/>
  <c r="Q209" i="9"/>
  <c r="V209" i="9" s="1"/>
  <c r="P209" i="9"/>
  <c r="X209" i="9" s="1"/>
  <c r="O209" i="9"/>
  <c r="N209" i="9"/>
  <c r="Y209" i="9" s="1"/>
  <c r="U208" i="9"/>
  <c r="S208" i="9"/>
  <c r="Q208" i="9"/>
  <c r="V208" i="9" s="1"/>
  <c r="P208" i="9"/>
  <c r="X208" i="9" s="1"/>
  <c r="O208" i="9"/>
  <c r="N208" i="9"/>
  <c r="Y208" i="9" s="1"/>
  <c r="U207" i="9"/>
  <c r="S207" i="9"/>
  <c r="Q207" i="9"/>
  <c r="V207" i="9" s="1"/>
  <c r="P207" i="9"/>
  <c r="X207" i="9" s="1"/>
  <c r="O207" i="9"/>
  <c r="N207" i="9"/>
  <c r="Y207" i="9" s="1"/>
  <c r="U206" i="9"/>
  <c r="S206" i="9"/>
  <c r="Q206" i="9"/>
  <c r="V206" i="9" s="1"/>
  <c r="P206" i="9"/>
  <c r="X206" i="9" s="1"/>
  <c r="O206" i="9"/>
  <c r="T206" i="9" s="1"/>
  <c r="N206" i="9"/>
  <c r="Y206" i="9" s="1"/>
  <c r="U205" i="9"/>
  <c r="S205" i="9"/>
  <c r="Q205" i="9"/>
  <c r="V205" i="9" s="1"/>
  <c r="P205" i="9"/>
  <c r="X205" i="9" s="1"/>
  <c r="O205" i="9"/>
  <c r="T205" i="9" s="1"/>
  <c r="N205" i="9"/>
  <c r="Y205" i="9" s="1"/>
  <c r="U204" i="9"/>
  <c r="S204" i="9"/>
  <c r="Q204" i="9"/>
  <c r="V204" i="9" s="1"/>
  <c r="P204" i="9"/>
  <c r="X204" i="9" s="1"/>
  <c r="O204" i="9"/>
  <c r="N204" i="9"/>
  <c r="Y204" i="9" s="1"/>
  <c r="U203" i="9"/>
  <c r="S203" i="9"/>
  <c r="Q203" i="9"/>
  <c r="V203" i="9" s="1"/>
  <c r="P203" i="9"/>
  <c r="X203" i="9" s="1"/>
  <c r="O203" i="9"/>
  <c r="N203" i="9"/>
  <c r="Y203" i="9" s="1"/>
  <c r="U202" i="9"/>
  <c r="S202" i="9"/>
  <c r="Q202" i="9"/>
  <c r="V202" i="9" s="1"/>
  <c r="P202" i="9"/>
  <c r="X202" i="9" s="1"/>
  <c r="O202" i="9"/>
  <c r="N202" i="9"/>
  <c r="Y202" i="9" s="1"/>
  <c r="U201" i="9"/>
  <c r="S201" i="9"/>
  <c r="Q201" i="9"/>
  <c r="V201" i="9" s="1"/>
  <c r="P201" i="9"/>
  <c r="X201" i="9" s="1"/>
  <c r="O201" i="9"/>
  <c r="T201" i="9" s="1"/>
  <c r="N201" i="9"/>
  <c r="Y201" i="9" s="1"/>
  <c r="U200" i="9"/>
  <c r="S200" i="9"/>
  <c r="Q200" i="9"/>
  <c r="V200" i="9" s="1"/>
  <c r="P200" i="9"/>
  <c r="X200" i="9" s="1"/>
  <c r="O200" i="9"/>
  <c r="N200" i="9"/>
  <c r="Y200" i="9" s="1"/>
  <c r="U199" i="9"/>
  <c r="S199" i="9"/>
  <c r="Q199" i="9"/>
  <c r="V199" i="9" s="1"/>
  <c r="P199" i="9"/>
  <c r="X199" i="9" s="1"/>
  <c r="O199" i="9"/>
  <c r="N199" i="9"/>
  <c r="Y199" i="9" s="1"/>
  <c r="U198" i="9"/>
  <c r="S198" i="9"/>
  <c r="Q198" i="9"/>
  <c r="V198" i="9" s="1"/>
  <c r="P198" i="9"/>
  <c r="X198" i="9" s="1"/>
  <c r="O198" i="9"/>
  <c r="N198" i="9"/>
  <c r="Y198" i="9" s="1"/>
  <c r="U197" i="9"/>
  <c r="S197" i="9"/>
  <c r="Q197" i="9"/>
  <c r="V197" i="9" s="1"/>
  <c r="P197" i="9"/>
  <c r="X197" i="9" s="1"/>
  <c r="O197" i="9"/>
  <c r="N197" i="9"/>
  <c r="Y197" i="9" s="1"/>
  <c r="U195" i="9"/>
  <c r="S195" i="9"/>
  <c r="Q195" i="9"/>
  <c r="V195" i="9" s="1"/>
  <c r="P195" i="9"/>
  <c r="X195" i="9" s="1"/>
  <c r="O195" i="9"/>
  <c r="W195" i="9" s="1"/>
  <c r="N195" i="9"/>
  <c r="Y195" i="9" s="1"/>
  <c r="U194" i="9"/>
  <c r="S194" i="9"/>
  <c r="Q194" i="9"/>
  <c r="V194" i="9" s="1"/>
  <c r="P194" i="9"/>
  <c r="X194" i="9" s="1"/>
  <c r="O194" i="9"/>
  <c r="W194" i="9" s="1"/>
  <c r="N194" i="9"/>
  <c r="Y194" i="9" s="1"/>
  <c r="U192" i="9"/>
  <c r="S192" i="9"/>
  <c r="Q192" i="9"/>
  <c r="V192" i="9" s="1"/>
  <c r="P192" i="9"/>
  <c r="X192" i="9" s="1"/>
  <c r="O192" i="9"/>
  <c r="T192" i="9" s="1"/>
  <c r="N192" i="9"/>
  <c r="Y192" i="9" s="1"/>
  <c r="U146" i="9"/>
  <c r="S146" i="9"/>
  <c r="V146" i="9"/>
  <c r="X146" i="9"/>
  <c r="O146" i="9"/>
  <c r="N146" i="9"/>
  <c r="Y146" i="9" s="1"/>
  <c r="U145" i="9"/>
  <c r="S145" i="9"/>
  <c r="V145" i="9"/>
  <c r="X145" i="9"/>
  <c r="O145" i="9"/>
  <c r="T145" i="9" s="1"/>
  <c r="N145" i="9"/>
  <c r="Y145" i="9" s="1"/>
  <c r="U191" i="9"/>
  <c r="S191" i="9"/>
  <c r="Q191" i="9"/>
  <c r="V191" i="9" s="1"/>
  <c r="P191" i="9"/>
  <c r="X191" i="9" s="1"/>
  <c r="O191" i="9"/>
  <c r="T191" i="9" s="1"/>
  <c r="N191" i="9"/>
  <c r="Y191" i="9" s="1"/>
  <c r="U190" i="9"/>
  <c r="S190" i="9"/>
  <c r="Q190" i="9"/>
  <c r="V190" i="9" s="1"/>
  <c r="P190" i="9"/>
  <c r="X190" i="9" s="1"/>
  <c r="O190" i="9"/>
  <c r="W190" i="9" s="1"/>
  <c r="N190" i="9"/>
  <c r="Y190" i="9" s="1"/>
  <c r="U189" i="9"/>
  <c r="S189" i="9"/>
  <c r="Q189" i="9"/>
  <c r="V189" i="9" s="1"/>
  <c r="P189" i="9"/>
  <c r="X189" i="9" s="1"/>
  <c r="O189" i="9"/>
  <c r="T189" i="9" s="1"/>
  <c r="N189" i="9"/>
  <c r="Y189" i="9" s="1"/>
  <c r="U188" i="9"/>
  <c r="S188" i="9"/>
  <c r="Q188" i="9"/>
  <c r="V188" i="9" s="1"/>
  <c r="P188" i="9"/>
  <c r="X188" i="9" s="1"/>
  <c r="O188" i="9"/>
  <c r="N188" i="9"/>
  <c r="Y188" i="9" s="1"/>
  <c r="U187" i="9"/>
  <c r="S187" i="9"/>
  <c r="Q187" i="9"/>
  <c r="V187" i="9" s="1"/>
  <c r="P187" i="9"/>
  <c r="X187" i="9" s="1"/>
  <c r="O187" i="9"/>
  <c r="T187" i="9" s="1"/>
  <c r="N187" i="9"/>
  <c r="Y187" i="9" s="1"/>
  <c r="U186" i="9"/>
  <c r="S186" i="9"/>
  <c r="Q186" i="9"/>
  <c r="V186" i="9" s="1"/>
  <c r="P186" i="9"/>
  <c r="X186" i="9" s="1"/>
  <c r="O186" i="9"/>
  <c r="T186" i="9" s="1"/>
  <c r="N186" i="9"/>
  <c r="Y186" i="9" s="1"/>
  <c r="U185" i="9"/>
  <c r="S185" i="9"/>
  <c r="Q185" i="9"/>
  <c r="V185" i="9" s="1"/>
  <c r="P185" i="9"/>
  <c r="X185" i="9" s="1"/>
  <c r="O185" i="9"/>
  <c r="T185" i="9" s="1"/>
  <c r="N185" i="9"/>
  <c r="Y185" i="9" s="1"/>
  <c r="U184" i="9"/>
  <c r="S184" i="9"/>
  <c r="Q184" i="9"/>
  <c r="V184" i="9" s="1"/>
  <c r="P184" i="9"/>
  <c r="X184" i="9" s="1"/>
  <c r="O184" i="9"/>
  <c r="N184" i="9"/>
  <c r="Y184" i="9" s="1"/>
  <c r="U183" i="9"/>
  <c r="S183" i="9"/>
  <c r="Q183" i="9"/>
  <c r="V183" i="9" s="1"/>
  <c r="P183" i="9"/>
  <c r="X183" i="9" s="1"/>
  <c r="O183" i="9"/>
  <c r="N183" i="9"/>
  <c r="Y183" i="9" s="1"/>
  <c r="U182" i="9"/>
  <c r="S182" i="9"/>
  <c r="Q182" i="9"/>
  <c r="V182" i="9" s="1"/>
  <c r="P182" i="9"/>
  <c r="X182" i="9" s="1"/>
  <c r="O182" i="9"/>
  <c r="T182" i="9" s="1"/>
  <c r="N182" i="9"/>
  <c r="Y182" i="9" s="1"/>
  <c r="U181" i="9"/>
  <c r="S181" i="9"/>
  <c r="Q181" i="9"/>
  <c r="V181" i="9" s="1"/>
  <c r="P181" i="9"/>
  <c r="X181" i="9" s="1"/>
  <c r="O181" i="9"/>
  <c r="W181" i="9" s="1"/>
  <c r="N181" i="9"/>
  <c r="Y181" i="9" s="1"/>
  <c r="U180" i="9"/>
  <c r="S180" i="9"/>
  <c r="Q180" i="9"/>
  <c r="V180" i="9" s="1"/>
  <c r="P180" i="9"/>
  <c r="X180" i="9" s="1"/>
  <c r="O180" i="9"/>
  <c r="N180" i="9"/>
  <c r="Y180" i="9" s="1"/>
  <c r="U179" i="9"/>
  <c r="S179" i="9"/>
  <c r="Q179" i="9"/>
  <c r="V179" i="9" s="1"/>
  <c r="P179" i="9"/>
  <c r="X179" i="9" s="1"/>
  <c r="O179" i="9"/>
  <c r="T179" i="9" s="1"/>
  <c r="N179" i="9"/>
  <c r="Y179" i="9" s="1"/>
  <c r="U178" i="9"/>
  <c r="S178" i="9"/>
  <c r="Q178" i="9"/>
  <c r="V178" i="9" s="1"/>
  <c r="P178" i="9"/>
  <c r="X178" i="9" s="1"/>
  <c r="O178" i="9"/>
  <c r="N178" i="9"/>
  <c r="Y178" i="9" s="1"/>
  <c r="U177" i="9"/>
  <c r="S177" i="9"/>
  <c r="Q177" i="9"/>
  <c r="V177" i="9" s="1"/>
  <c r="P177" i="9"/>
  <c r="X177" i="9" s="1"/>
  <c r="O177" i="9"/>
  <c r="T177" i="9" s="1"/>
  <c r="N177" i="9"/>
  <c r="Y177" i="9" s="1"/>
  <c r="U176" i="9"/>
  <c r="S176" i="9"/>
  <c r="Q176" i="9"/>
  <c r="V176" i="9" s="1"/>
  <c r="P176" i="9"/>
  <c r="X176" i="9" s="1"/>
  <c r="O176" i="9"/>
  <c r="W176" i="9" s="1"/>
  <c r="N176" i="9"/>
  <c r="Y176" i="9" s="1"/>
  <c r="U175" i="9"/>
  <c r="S175" i="9"/>
  <c r="Q175" i="9"/>
  <c r="V175" i="9" s="1"/>
  <c r="P175" i="9"/>
  <c r="X175" i="9" s="1"/>
  <c r="O175" i="9"/>
  <c r="T175" i="9" s="1"/>
  <c r="N175" i="9"/>
  <c r="Y175" i="9" s="1"/>
  <c r="U174" i="9"/>
  <c r="S174" i="9"/>
  <c r="Q174" i="9"/>
  <c r="V174" i="9" s="1"/>
  <c r="P174" i="9"/>
  <c r="X174" i="9" s="1"/>
  <c r="O174" i="9"/>
  <c r="W174" i="9" s="1"/>
  <c r="N174" i="9"/>
  <c r="Y174" i="9" s="1"/>
  <c r="U173" i="9"/>
  <c r="S173" i="9"/>
  <c r="Q173" i="9"/>
  <c r="V173" i="9" s="1"/>
  <c r="P173" i="9"/>
  <c r="X173" i="9" s="1"/>
  <c r="O173" i="9"/>
  <c r="W173" i="9" s="1"/>
  <c r="N173" i="9"/>
  <c r="Y173" i="9" s="1"/>
  <c r="U172" i="9"/>
  <c r="S172" i="9"/>
  <c r="Q172" i="9"/>
  <c r="V172" i="9" s="1"/>
  <c r="P172" i="9"/>
  <c r="X172" i="9" s="1"/>
  <c r="O172" i="9"/>
  <c r="N172" i="9"/>
  <c r="Y172" i="9" s="1"/>
  <c r="U171" i="9"/>
  <c r="S171" i="9"/>
  <c r="Q171" i="9"/>
  <c r="V171" i="9" s="1"/>
  <c r="P171" i="9"/>
  <c r="X171" i="9" s="1"/>
  <c r="O171" i="9"/>
  <c r="T171" i="9" s="1"/>
  <c r="N171" i="9"/>
  <c r="Y171" i="9" s="1"/>
  <c r="U170" i="9"/>
  <c r="S170" i="9"/>
  <c r="Q170" i="9"/>
  <c r="V170" i="9" s="1"/>
  <c r="P170" i="9"/>
  <c r="X170" i="9" s="1"/>
  <c r="O170" i="9"/>
  <c r="N170" i="9"/>
  <c r="Y170" i="9" s="1"/>
  <c r="U169" i="9"/>
  <c r="S169" i="9"/>
  <c r="Q169" i="9"/>
  <c r="V169" i="9" s="1"/>
  <c r="P169" i="9"/>
  <c r="X169" i="9" s="1"/>
  <c r="O169" i="9"/>
  <c r="N169" i="9"/>
  <c r="Y169" i="9" s="1"/>
  <c r="U168" i="9"/>
  <c r="S168" i="9"/>
  <c r="Q168" i="9"/>
  <c r="V168" i="9" s="1"/>
  <c r="P168" i="9"/>
  <c r="X168" i="9" s="1"/>
  <c r="O168" i="9"/>
  <c r="N168" i="9"/>
  <c r="Y168" i="9" s="1"/>
  <c r="U167" i="9"/>
  <c r="S167" i="9"/>
  <c r="Q167" i="9"/>
  <c r="V167" i="9" s="1"/>
  <c r="P167" i="9"/>
  <c r="X167" i="9" s="1"/>
  <c r="O167" i="9"/>
  <c r="T167" i="9" s="1"/>
  <c r="N167" i="9"/>
  <c r="Y167" i="9" s="1"/>
  <c r="U166" i="9"/>
  <c r="S166" i="9"/>
  <c r="Q166" i="9"/>
  <c r="V166" i="9" s="1"/>
  <c r="P166" i="9"/>
  <c r="X166" i="9" s="1"/>
  <c r="O166" i="9"/>
  <c r="T166" i="9" s="1"/>
  <c r="N166" i="9"/>
  <c r="Y166" i="9" s="1"/>
  <c r="U164" i="9"/>
  <c r="S164" i="9"/>
  <c r="Q164" i="9"/>
  <c r="V164" i="9" s="1"/>
  <c r="P164" i="9"/>
  <c r="X164" i="9" s="1"/>
  <c r="O164" i="9"/>
  <c r="N164" i="9"/>
  <c r="Y164" i="9" s="1"/>
  <c r="U163" i="9"/>
  <c r="S163" i="9"/>
  <c r="Q163" i="9"/>
  <c r="V163" i="9" s="1"/>
  <c r="P163" i="9"/>
  <c r="X163" i="9" s="1"/>
  <c r="O163" i="9"/>
  <c r="T163" i="9" s="1"/>
  <c r="N163" i="9"/>
  <c r="Y163" i="9" s="1"/>
  <c r="U162" i="9"/>
  <c r="S162" i="9"/>
  <c r="Q162" i="9"/>
  <c r="V162" i="9" s="1"/>
  <c r="P162" i="9"/>
  <c r="X162" i="9" s="1"/>
  <c r="O162" i="9"/>
  <c r="T162" i="9" s="1"/>
  <c r="N162" i="9"/>
  <c r="Y162" i="9" s="1"/>
  <c r="U161" i="9"/>
  <c r="S161" i="9"/>
  <c r="Q161" i="9"/>
  <c r="V161" i="9" s="1"/>
  <c r="P161" i="9"/>
  <c r="X161" i="9" s="1"/>
  <c r="O161" i="9"/>
  <c r="T161" i="9" s="1"/>
  <c r="N161" i="9"/>
  <c r="Y161" i="9" s="1"/>
  <c r="U160" i="9"/>
  <c r="S160" i="9"/>
  <c r="Q160" i="9"/>
  <c r="V160" i="9" s="1"/>
  <c r="P160" i="9"/>
  <c r="X160" i="9" s="1"/>
  <c r="O160" i="9"/>
  <c r="N160" i="9"/>
  <c r="Y160" i="9" s="1"/>
  <c r="U159" i="9"/>
  <c r="S159" i="9"/>
  <c r="Q159" i="9"/>
  <c r="V159" i="9" s="1"/>
  <c r="P159" i="9"/>
  <c r="X159" i="9" s="1"/>
  <c r="O159" i="9"/>
  <c r="T159" i="9" s="1"/>
  <c r="N159" i="9"/>
  <c r="Y159" i="9" s="1"/>
  <c r="U158" i="9"/>
  <c r="S158" i="9"/>
  <c r="Q158" i="9"/>
  <c r="V158" i="9" s="1"/>
  <c r="P158" i="9"/>
  <c r="X158" i="9" s="1"/>
  <c r="O158" i="9"/>
  <c r="T158" i="9" s="1"/>
  <c r="N158" i="9"/>
  <c r="Y158" i="9" s="1"/>
  <c r="U157" i="9"/>
  <c r="S157" i="9"/>
  <c r="Q157" i="9"/>
  <c r="V157" i="9" s="1"/>
  <c r="P157" i="9"/>
  <c r="X157" i="9" s="1"/>
  <c r="O157" i="9"/>
  <c r="W157" i="9" s="1"/>
  <c r="N157" i="9"/>
  <c r="Y157" i="9" s="1"/>
  <c r="U156" i="9"/>
  <c r="S156" i="9"/>
  <c r="Q156" i="9"/>
  <c r="V156" i="9" s="1"/>
  <c r="P156" i="9"/>
  <c r="X156" i="9" s="1"/>
  <c r="O156" i="9"/>
  <c r="T156" i="9" s="1"/>
  <c r="N156" i="9"/>
  <c r="Y156" i="9" s="1"/>
  <c r="U155" i="9"/>
  <c r="S155" i="9"/>
  <c r="Q155" i="9"/>
  <c r="V155" i="9" s="1"/>
  <c r="P155" i="9"/>
  <c r="X155" i="9" s="1"/>
  <c r="O155" i="9"/>
  <c r="T155" i="9" s="1"/>
  <c r="N155" i="9"/>
  <c r="Y155" i="9" s="1"/>
  <c r="U154" i="9"/>
  <c r="S154" i="9"/>
  <c r="Q154" i="9"/>
  <c r="V154" i="9" s="1"/>
  <c r="P154" i="9"/>
  <c r="X154" i="9" s="1"/>
  <c r="O154" i="9"/>
  <c r="W154" i="9" s="1"/>
  <c r="N154" i="9"/>
  <c r="Y154" i="9" s="1"/>
  <c r="U153" i="9"/>
  <c r="S153" i="9"/>
  <c r="Q153" i="9"/>
  <c r="V153" i="9" s="1"/>
  <c r="P153" i="9"/>
  <c r="X153" i="9" s="1"/>
  <c r="O153" i="9"/>
  <c r="N153" i="9"/>
  <c r="Y153" i="9" s="1"/>
  <c r="U152" i="9"/>
  <c r="S152" i="9"/>
  <c r="Q152" i="9"/>
  <c r="V152" i="9" s="1"/>
  <c r="P152" i="9"/>
  <c r="X152" i="9" s="1"/>
  <c r="O152" i="9"/>
  <c r="N152" i="9"/>
  <c r="Y152" i="9" s="1"/>
  <c r="U151" i="9"/>
  <c r="S151" i="9"/>
  <c r="Q151" i="9"/>
  <c r="V151" i="9" s="1"/>
  <c r="P151" i="9"/>
  <c r="X151" i="9" s="1"/>
  <c r="O151" i="9"/>
  <c r="T151" i="9" s="1"/>
  <c r="N151" i="9"/>
  <c r="Y151" i="9" s="1"/>
  <c r="U150" i="9"/>
  <c r="S150" i="9"/>
  <c r="Q150" i="9"/>
  <c r="V150" i="9" s="1"/>
  <c r="P150" i="9"/>
  <c r="X150" i="9" s="1"/>
  <c r="O150" i="9"/>
  <c r="T150" i="9" s="1"/>
  <c r="N150" i="9"/>
  <c r="Y150" i="9" s="1"/>
  <c r="U149" i="9"/>
  <c r="S149" i="9"/>
  <c r="Q149" i="9"/>
  <c r="V149" i="9" s="1"/>
  <c r="P149" i="9"/>
  <c r="X149" i="9" s="1"/>
  <c r="O149" i="9"/>
  <c r="N149" i="9"/>
  <c r="Y149" i="9" s="1"/>
  <c r="U148" i="9"/>
  <c r="S148" i="9"/>
  <c r="Q148" i="9"/>
  <c r="V148" i="9" s="1"/>
  <c r="P148" i="9"/>
  <c r="X148" i="9" s="1"/>
  <c r="O148" i="9"/>
  <c r="N148" i="9"/>
  <c r="Y148" i="9" s="1"/>
  <c r="U147" i="9"/>
  <c r="S147" i="9"/>
  <c r="Q147" i="9"/>
  <c r="V147" i="9" s="1"/>
  <c r="P147" i="9"/>
  <c r="X147" i="9" s="1"/>
  <c r="O147" i="9"/>
  <c r="W147" i="9" s="1"/>
  <c r="N147" i="9"/>
  <c r="Y147" i="9" s="1"/>
  <c r="U144" i="9"/>
  <c r="S144" i="9"/>
  <c r="Q144" i="9"/>
  <c r="V144" i="9" s="1"/>
  <c r="P144" i="9"/>
  <c r="X144" i="9" s="1"/>
  <c r="O144" i="9"/>
  <c r="T144" i="9" s="1"/>
  <c r="N144" i="9"/>
  <c r="Y144" i="9" s="1"/>
  <c r="U143" i="9"/>
  <c r="S143" i="9"/>
  <c r="Q143" i="9"/>
  <c r="V143" i="9" s="1"/>
  <c r="P143" i="9"/>
  <c r="X143" i="9" s="1"/>
  <c r="O143" i="9"/>
  <c r="W143" i="9" s="1"/>
  <c r="N143" i="9"/>
  <c r="Y143" i="9" s="1"/>
  <c r="U142" i="9"/>
  <c r="S142" i="9"/>
  <c r="Q142" i="9"/>
  <c r="V142" i="9" s="1"/>
  <c r="P142" i="9"/>
  <c r="X142" i="9" s="1"/>
  <c r="O142" i="9"/>
  <c r="T142" i="9" s="1"/>
  <c r="N142" i="9"/>
  <c r="Y142" i="9" s="1"/>
  <c r="U141" i="9"/>
  <c r="S141" i="9"/>
  <c r="Q141" i="9"/>
  <c r="V141" i="9" s="1"/>
  <c r="P141" i="9"/>
  <c r="X141" i="9" s="1"/>
  <c r="O141" i="9"/>
  <c r="T141" i="9" s="1"/>
  <c r="N141" i="9"/>
  <c r="Y141" i="9" s="1"/>
  <c r="U140" i="9"/>
  <c r="S140" i="9"/>
  <c r="Q140" i="9"/>
  <c r="V140" i="9" s="1"/>
  <c r="P140" i="9"/>
  <c r="X140" i="9" s="1"/>
  <c r="O140" i="9"/>
  <c r="W140" i="9" s="1"/>
  <c r="N140" i="9"/>
  <c r="Y140" i="9" s="1"/>
  <c r="U139" i="9"/>
  <c r="S139" i="9"/>
  <c r="Q139" i="9"/>
  <c r="V139" i="9" s="1"/>
  <c r="P139" i="9"/>
  <c r="X139" i="9" s="1"/>
  <c r="O139" i="9"/>
  <c r="W139" i="9" s="1"/>
  <c r="N139" i="9"/>
  <c r="Y139" i="9" s="1"/>
  <c r="U138" i="9"/>
  <c r="S138" i="9"/>
  <c r="Q138" i="9"/>
  <c r="V138" i="9" s="1"/>
  <c r="P138" i="9"/>
  <c r="X138" i="9" s="1"/>
  <c r="O138" i="9"/>
  <c r="N138" i="9"/>
  <c r="Y138" i="9" s="1"/>
  <c r="U137" i="9"/>
  <c r="S137" i="9"/>
  <c r="Q137" i="9"/>
  <c r="V137" i="9" s="1"/>
  <c r="P137" i="9"/>
  <c r="X137" i="9" s="1"/>
  <c r="O137" i="9"/>
  <c r="T137" i="9" s="1"/>
  <c r="N137" i="9"/>
  <c r="Y137" i="9" s="1"/>
  <c r="U136" i="9"/>
  <c r="S136" i="9"/>
  <c r="Q136" i="9"/>
  <c r="V136" i="9" s="1"/>
  <c r="P136" i="9"/>
  <c r="X136" i="9" s="1"/>
  <c r="O136" i="9"/>
  <c r="N136" i="9"/>
  <c r="Y136" i="9" s="1"/>
  <c r="U135" i="9"/>
  <c r="S135" i="9"/>
  <c r="Q135" i="9"/>
  <c r="V135" i="9" s="1"/>
  <c r="P135" i="9"/>
  <c r="X135" i="9" s="1"/>
  <c r="O135" i="9"/>
  <c r="T135" i="9" s="1"/>
  <c r="N135" i="9"/>
  <c r="Y135" i="9" s="1"/>
  <c r="U132" i="9"/>
  <c r="S132" i="9"/>
  <c r="Q132" i="9"/>
  <c r="V132" i="9" s="1"/>
  <c r="P132" i="9"/>
  <c r="X132" i="9" s="1"/>
  <c r="O132" i="9"/>
  <c r="W132" i="9" s="1"/>
  <c r="N132" i="9"/>
  <c r="Y132" i="9" s="1"/>
  <c r="U51" i="9"/>
  <c r="S51" i="9"/>
  <c r="V51" i="9"/>
  <c r="X51" i="9"/>
  <c r="O51" i="9"/>
  <c r="N51" i="9"/>
  <c r="Y51" i="9" s="1"/>
  <c r="U50" i="9"/>
  <c r="S50" i="9"/>
  <c r="V50" i="9"/>
  <c r="X50" i="9"/>
  <c r="O50" i="9"/>
  <c r="T50" i="9" s="1"/>
  <c r="N50" i="9"/>
  <c r="Y50" i="9" s="1"/>
  <c r="U49" i="9"/>
  <c r="S49" i="9"/>
  <c r="V49" i="9"/>
  <c r="X49" i="9"/>
  <c r="O49" i="9"/>
  <c r="T49" i="9" s="1"/>
  <c r="N49" i="9"/>
  <c r="Y49" i="9" s="1"/>
  <c r="U130" i="9"/>
  <c r="S130" i="9"/>
  <c r="Q130" i="9"/>
  <c r="V130" i="9" s="1"/>
  <c r="P130" i="9"/>
  <c r="X130" i="9" s="1"/>
  <c r="O130" i="9"/>
  <c r="T130" i="9" s="1"/>
  <c r="N130" i="9"/>
  <c r="Y130" i="9" s="1"/>
  <c r="U129" i="9"/>
  <c r="S129" i="9"/>
  <c r="Q129" i="9"/>
  <c r="V129" i="9" s="1"/>
  <c r="P129" i="9"/>
  <c r="X129" i="9" s="1"/>
  <c r="O129" i="9"/>
  <c r="W129" i="9" s="1"/>
  <c r="N129" i="9"/>
  <c r="Y129" i="9" s="1"/>
  <c r="U128" i="9"/>
  <c r="S128" i="9"/>
  <c r="Q128" i="9"/>
  <c r="V128" i="9" s="1"/>
  <c r="P128" i="9"/>
  <c r="X128" i="9" s="1"/>
  <c r="O128" i="9"/>
  <c r="T128" i="9" s="1"/>
  <c r="N128" i="9"/>
  <c r="Y128" i="9" s="1"/>
  <c r="U127" i="9"/>
  <c r="S127" i="9"/>
  <c r="Q127" i="9"/>
  <c r="V127" i="9" s="1"/>
  <c r="P127" i="9"/>
  <c r="X127" i="9" s="1"/>
  <c r="O127" i="9"/>
  <c r="T127" i="9" s="1"/>
  <c r="N127" i="9"/>
  <c r="Y127" i="9" s="1"/>
  <c r="U126" i="9"/>
  <c r="S126" i="9"/>
  <c r="Q126" i="9"/>
  <c r="V126" i="9" s="1"/>
  <c r="P126" i="9"/>
  <c r="X126" i="9" s="1"/>
  <c r="O126" i="9"/>
  <c r="T126" i="9" s="1"/>
  <c r="N126" i="9"/>
  <c r="Y126" i="9" s="1"/>
  <c r="U125" i="9"/>
  <c r="S125" i="9"/>
  <c r="Q125" i="9"/>
  <c r="V125" i="9" s="1"/>
  <c r="P125" i="9"/>
  <c r="X125" i="9" s="1"/>
  <c r="O125" i="9"/>
  <c r="W125" i="9" s="1"/>
  <c r="N125" i="9"/>
  <c r="Y125" i="9" s="1"/>
  <c r="U124" i="9"/>
  <c r="S124" i="9"/>
  <c r="Q124" i="9"/>
  <c r="V124" i="9" s="1"/>
  <c r="P124" i="9"/>
  <c r="X124" i="9" s="1"/>
  <c r="O124" i="9"/>
  <c r="T124" i="9" s="1"/>
  <c r="N124" i="9"/>
  <c r="Y124" i="9" s="1"/>
  <c r="U123" i="9"/>
  <c r="S123" i="9"/>
  <c r="Q123" i="9"/>
  <c r="V123" i="9" s="1"/>
  <c r="P123" i="9"/>
  <c r="X123" i="9" s="1"/>
  <c r="O123" i="9"/>
  <c r="N123" i="9"/>
  <c r="Y123" i="9" s="1"/>
  <c r="U122" i="9"/>
  <c r="S122" i="9"/>
  <c r="Q122" i="9"/>
  <c r="V122" i="9" s="1"/>
  <c r="P122" i="9"/>
  <c r="X122" i="9" s="1"/>
  <c r="O122" i="9"/>
  <c r="W122" i="9" s="1"/>
  <c r="N122" i="9"/>
  <c r="Y122" i="9" s="1"/>
  <c r="U121" i="9"/>
  <c r="S121" i="9"/>
  <c r="Q121" i="9"/>
  <c r="V121" i="9" s="1"/>
  <c r="P121" i="9"/>
  <c r="X121" i="9" s="1"/>
  <c r="O121" i="9"/>
  <c r="N121" i="9"/>
  <c r="Y121" i="9" s="1"/>
  <c r="U120" i="9"/>
  <c r="S120" i="9"/>
  <c r="Q120" i="9"/>
  <c r="V120" i="9" s="1"/>
  <c r="P120" i="9"/>
  <c r="X120" i="9" s="1"/>
  <c r="O120" i="9"/>
  <c r="T120" i="9" s="1"/>
  <c r="N120" i="9"/>
  <c r="Y120" i="9" s="1"/>
  <c r="U119" i="9"/>
  <c r="S119" i="9"/>
  <c r="Q119" i="9"/>
  <c r="V119" i="9" s="1"/>
  <c r="P119" i="9"/>
  <c r="X119" i="9" s="1"/>
  <c r="O119" i="9"/>
  <c r="T119" i="9" s="1"/>
  <c r="N119" i="9"/>
  <c r="Y119" i="9" s="1"/>
  <c r="U115" i="9"/>
  <c r="S115" i="9"/>
  <c r="Q115" i="9"/>
  <c r="V115" i="9" s="1"/>
  <c r="P115" i="9"/>
  <c r="X115" i="9" s="1"/>
  <c r="O115" i="9"/>
  <c r="W115" i="9" s="1"/>
  <c r="N115" i="9"/>
  <c r="Y115" i="9" s="1"/>
  <c r="U114" i="9"/>
  <c r="S114" i="9"/>
  <c r="Q114" i="9"/>
  <c r="V114" i="9" s="1"/>
  <c r="P114" i="9"/>
  <c r="X114" i="9" s="1"/>
  <c r="O114" i="9"/>
  <c r="T114" i="9" s="1"/>
  <c r="N114" i="9"/>
  <c r="Y114" i="9" s="1"/>
  <c r="U113" i="9"/>
  <c r="S113" i="9"/>
  <c r="Q113" i="9"/>
  <c r="V113" i="9" s="1"/>
  <c r="P113" i="9"/>
  <c r="X113" i="9" s="1"/>
  <c r="O113" i="9"/>
  <c r="T113" i="9" s="1"/>
  <c r="N113" i="9"/>
  <c r="Y113" i="9" s="1"/>
  <c r="U112" i="9"/>
  <c r="S112" i="9"/>
  <c r="Q112" i="9"/>
  <c r="V112" i="9" s="1"/>
  <c r="P112" i="9"/>
  <c r="X112" i="9" s="1"/>
  <c r="O112" i="9"/>
  <c r="T112" i="9" s="1"/>
  <c r="N112" i="9"/>
  <c r="Y112" i="9" s="1"/>
  <c r="U111" i="9"/>
  <c r="S111" i="9"/>
  <c r="Q111" i="9"/>
  <c r="V111" i="9" s="1"/>
  <c r="P111" i="9"/>
  <c r="X111" i="9" s="1"/>
  <c r="O111" i="9"/>
  <c r="W111" i="9" s="1"/>
  <c r="N111" i="9"/>
  <c r="Y111" i="9" s="1"/>
  <c r="U110" i="9"/>
  <c r="S110" i="9"/>
  <c r="Q110" i="9"/>
  <c r="V110" i="9" s="1"/>
  <c r="P110" i="9"/>
  <c r="X110" i="9" s="1"/>
  <c r="O110" i="9"/>
  <c r="T110" i="9" s="1"/>
  <c r="N110" i="9"/>
  <c r="Y110" i="9" s="1"/>
  <c r="U109" i="9"/>
  <c r="S109" i="9"/>
  <c r="Q109" i="9"/>
  <c r="V109" i="9" s="1"/>
  <c r="P109" i="9"/>
  <c r="X109" i="9" s="1"/>
  <c r="O109" i="9"/>
  <c r="N109" i="9"/>
  <c r="Y109" i="9" s="1"/>
  <c r="U108" i="9"/>
  <c r="S108" i="9"/>
  <c r="Q108" i="9"/>
  <c r="V108" i="9" s="1"/>
  <c r="P108" i="9"/>
  <c r="X108" i="9" s="1"/>
  <c r="O108" i="9"/>
  <c r="N108" i="9"/>
  <c r="Y108" i="9" s="1"/>
  <c r="U107" i="9"/>
  <c r="S107" i="9"/>
  <c r="Q107" i="9"/>
  <c r="V107" i="9" s="1"/>
  <c r="P107" i="9"/>
  <c r="X107" i="9" s="1"/>
  <c r="O107" i="9"/>
  <c r="N107" i="9"/>
  <c r="Y107" i="9" s="1"/>
  <c r="U106" i="9"/>
  <c r="S106" i="9"/>
  <c r="Q106" i="9"/>
  <c r="V106" i="9" s="1"/>
  <c r="P106" i="9"/>
  <c r="X106" i="9" s="1"/>
  <c r="O106" i="9"/>
  <c r="T106" i="9" s="1"/>
  <c r="N106" i="9"/>
  <c r="Y106" i="9" s="1"/>
  <c r="U105" i="9"/>
  <c r="S105" i="9"/>
  <c r="Q105" i="9"/>
  <c r="V105" i="9" s="1"/>
  <c r="P105" i="9"/>
  <c r="X105" i="9" s="1"/>
  <c r="O105" i="9"/>
  <c r="T105" i="9" s="1"/>
  <c r="N105" i="9"/>
  <c r="Y105" i="9" s="1"/>
  <c r="U104" i="9"/>
  <c r="S104" i="9"/>
  <c r="Q104" i="9"/>
  <c r="V104" i="9" s="1"/>
  <c r="P104" i="9"/>
  <c r="X104" i="9" s="1"/>
  <c r="O104" i="9"/>
  <c r="W104" i="9" s="1"/>
  <c r="N104" i="9"/>
  <c r="Y104" i="9" s="1"/>
  <c r="U103" i="9"/>
  <c r="S103" i="9"/>
  <c r="Q103" i="9"/>
  <c r="V103" i="9" s="1"/>
  <c r="P103" i="9"/>
  <c r="X103" i="9" s="1"/>
  <c r="O103" i="9"/>
  <c r="T103" i="9" s="1"/>
  <c r="N103" i="9"/>
  <c r="Y103" i="9" s="1"/>
  <c r="U102" i="9"/>
  <c r="S102" i="9"/>
  <c r="Q102" i="9"/>
  <c r="V102" i="9" s="1"/>
  <c r="P102" i="9"/>
  <c r="X102" i="9" s="1"/>
  <c r="O102" i="9"/>
  <c r="N102" i="9"/>
  <c r="Y102" i="9" s="1"/>
  <c r="U101" i="9"/>
  <c r="S101" i="9"/>
  <c r="Q101" i="9"/>
  <c r="V101" i="9" s="1"/>
  <c r="P101" i="9"/>
  <c r="X101" i="9" s="1"/>
  <c r="O101" i="9"/>
  <c r="T101" i="9" s="1"/>
  <c r="N101" i="9"/>
  <c r="Y101" i="9" s="1"/>
  <c r="U100" i="9"/>
  <c r="S100" i="9"/>
  <c r="Q100" i="9"/>
  <c r="V100" i="9" s="1"/>
  <c r="P100" i="9"/>
  <c r="X100" i="9" s="1"/>
  <c r="O100" i="9"/>
  <c r="N100" i="9"/>
  <c r="Y100" i="9" s="1"/>
  <c r="U99" i="9"/>
  <c r="S99" i="9"/>
  <c r="Q99" i="9"/>
  <c r="V99" i="9" s="1"/>
  <c r="P99" i="9"/>
  <c r="X99" i="9" s="1"/>
  <c r="O99" i="9"/>
  <c r="T99" i="9" s="1"/>
  <c r="N99" i="9"/>
  <c r="Y99" i="9" s="1"/>
  <c r="U98" i="9"/>
  <c r="S98" i="9"/>
  <c r="Q98" i="9"/>
  <c r="V98" i="9" s="1"/>
  <c r="P98" i="9"/>
  <c r="X98" i="9" s="1"/>
  <c r="O98" i="9"/>
  <c r="T98" i="9" s="1"/>
  <c r="N98" i="9"/>
  <c r="Y98" i="9" s="1"/>
  <c r="U97" i="9"/>
  <c r="S97" i="9"/>
  <c r="Q97" i="9"/>
  <c r="V97" i="9" s="1"/>
  <c r="P97" i="9"/>
  <c r="X97" i="9" s="1"/>
  <c r="O97" i="9"/>
  <c r="N97" i="9"/>
  <c r="Y97" i="9" s="1"/>
  <c r="U96" i="9"/>
  <c r="S96" i="9"/>
  <c r="Q96" i="9"/>
  <c r="V96" i="9" s="1"/>
  <c r="P96" i="9"/>
  <c r="X96" i="9" s="1"/>
  <c r="O96" i="9"/>
  <c r="N96" i="9"/>
  <c r="Y96" i="9" s="1"/>
  <c r="U95" i="9"/>
  <c r="S95" i="9"/>
  <c r="Q95" i="9"/>
  <c r="V95" i="9" s="1"/>
  <c r="P95" i="9"/>
  <c r="X95" i="9" s="1"/>
  <c r="O95" i="9"/>
  <c r="T95" i="9" s="1"/>
  <c r="N95" i="9"/>
  <c r="Y95" i="9" s="1"/>
  <c r="U94" i="9"/>
  <c r="S94" i="9"/>
  <c r="Q94" i="9"/>
  <c r="V94" i="9" s="1"/>
  <c r="P94" i="9"/>
  <c r="X94" i="9" s="1"/>
  <c r="O94" i="9"/>
  <c r="T94" i="9" s="1"/>
  <c r="N94" i="9"/>
  <c r="Y94" i="9" s="1"/>
  <c r="U93" i="9"/>
  <c r="S93" i="9"/>
  <c r="Q93" i="9"/>
  <c r="V93" i="9" s="1"/>
  <c r="P93" i="9"/>
  <c r="X93" i="9" s="1"/>
  <c r="O93" i="9"/>
  <c r="W93" i="9" s="1"/>
  <c r="N93" i="9"/>
  <c r="Y93" i="9" s="1"/>
  <c r="U92" i="9"/>
  <c r="S92" i="9"/>
  <c r="Q92" i="9"/>
  <c r="V92" i="9" s="1"/>
  <c r="P92" i="9"/>
  <c r="X92" i="9" s="1"/>
  <c r="O92" i="9"/>
  <c r="N92" i="9"/>
  <c r="Y92" i="9" s="1"/>
  <c r="U90" i="9"/>
  <c r="S90" i="9"/>
  <c r="Q90" i="9"/>
  <c r="V90" i="9" s="1"/>
  <c r="P90" i="9"/>
  <c r="X90" i="9" s="1"/>
  <c r="O90" i="9"/>
  <c r="T90" i="9" s="1"/>
  <c r="N90" i="9"/>
  <c r="Y90" i="9" s="1"/>
  <c r="U89" i="9"/>
  <c r="S89" i="9"/>
  <c r="Q89" i="9"/>
  <c r="V89" i="9" s="1"/>
  <c r="P89" i="9"/>
  <c r="X89" i="9" s="1"/>
  <c r="O89" i="9"/>
  <c r="T89" i="9" s="1"/>
  <c r="N89" i="9"/>
  <c r="Y89" i="9" s="1"/>
  <c r="U88" i="9"/>
  <c r="S88" i="9"/>
  <c r="Q88" i="9"/>
  <c r="V88" i="9" s="1"/>
  <c r="P88" i="9"/>
  <c r="X88" i="9" s="1"/>
  <c r="O88" i="9"/>
  <c r="W88" i="9" s="1"/>
  <c r="N88" i="9"/>
  <c r="Y88" i="9" s="1"/>
  <c r="U87" i="9"/>
  <c r="S87" i="9"/>
  <c r="Q87" i="9"/>
  <c r="V87" i="9" s="1"/>
  <c r="P87" i="9"/>
  <c r="X87" i="9" s="1"/>
  <c r="O87" i="9"/>
  <c r="W87" i="9" s="1"/>
  <c r="N87" i="9"/>
  <c r="Y87" i="9" s="1"/>
  <c r="U86" i="9"/>
  <c r="S86" i="9"/>
  <c r="Q86" i="9"/>
  <c r="V86" i="9" s="1"/>
  <c r="P86" i="9"/>
  <c r="X86" i="9" s="1"/>
  <c r="O86" i="9"/>
  <c r="N86" i="9"/>
  <c r="Y86" i="9" s="1"/>
  <c r="U85" i="9"/>
  <c r="S85" i="9"/>
  <c r="Q85" i="9"/>
  <c r="V85" i="9" s="1"/>
  <c r="P85" i="9"/>
  <c r="X85" i="9" s="1"/>
  <c r="O85" i="9"/>
  <c r="N85" i="9"/>
  <c r="Y85" i="9" s="1"/>
  <c r="U84" i="9"/>
  <c r="S84" i="9"/>
  <c r="Q84" i="9"/>
  <c r="V84" i="9" s="1"/>
  <c r="P84" i="9"/>
  <c r="X84" i="9" s="1"/>
  <c r="O84" i="9"/>
  <c r="N84" i="9"/>
  <c r="Y84" i="9" s="1"/>
  <c r="U83" i="9"/>
  <c r="S83" i="9"/>
  <c r="Q83" i="9"/>
  <c r="V83" i="9" s="1"/>
  <c r="P83" i="9"/>
  <c r="X83" i="9" s="1"/>
  <c r="O83" i="9"/>
  <c r="N83" i="9"/>
  <c r="Y83" i="9" s="1"/>
  <c r="U26" i="9"/>
  <c r="S26" i="9"/>
  <c r="Q26" i="9"/>
  <c r="V26" i="9" s="1"/>
  <c r="X26" i="9"/>
  <c r="O26" i="9"/>
  <c r="T26" i="9" s="1"/>
  <c r="N26" i="9"/>
  <c r="Y26" i="9" s="1"/>
  <c r="U82" i="9"/>
  <c r="S82" i="9"/>
  <c r="Q82" i="9"/>
  <c r="V82" i="9" s="1"/>
  <c r="P82" i="9"/>
  <c r="X82" i="9" s="1"/>
  <c r="O82" i="9"/>
  <c r="T82" i="9" s="1"/>
  <c r="N82" i="9"/>
  <c r="Y82" i="9" s="1"/>
  <c r="U20" i="9"/>
  <c r="S20" i="9"/>
  <c r="Q20" i="9"/>
  <c r="V20" i="9" s="1"/>
  <c r="X20" i="9"/>
  <c r="O20" i="9"/>
  <c r="W20" i="9" s="1"/>
  <c r="N20" i="9"/>
  <c r="Y20" i="9" s="1"/>
  <c r="U80" i="9"/>
  <c r="S80" i="9"/>
  <c r="Q80" i="9"/>
  <c r="V80" i="9" s="1"/>
  <c r="P80" i="9"/>
  <c r="X80" i="9" s="1"/>
  <c r="O80" i="9"/>
  <c r="N80" i="9"/>
  <c r="Y80" i="9" s="1"/>
  <c r="U79" i="9"/>
  <c r="S79" i="9"/>
  <c r="Q79" i="9"/>
  <c r="V79" i="9" s="1"/>
  <c r="P79" i="9"/>
  <c r="X79" i="9" s="1"/>
  <c r="O79" i="9"/>
  <c r="T79" i="9" s="1"/>
  <c r="N79" i="9"/>
  <c r="Y79" i="9" s="1"/>
  <c r="U78" i="9"/>
  <c r="S78" i="9"/>
  <c r="Q78" i="9"/>
  <c r="V78" i="9" s="1"/>
  <c r="P78" i="9"/>
  <c r="X78" i="9" s="1"/>
  <c r="O78" i="9"/>
  <c r="T78" i="9" s="1"/>
  <c r="N78" i="9"/>
  <c r="Y78" i="9" s="1"/>
  <c r="U77" i="9"/>
  <c r="S77" i="9"/>
  <c r="Q77" i="9"/>
  <c r="V77" i="9" s="1"/>
  <c r="P77" i="9"/>
  <c r="X77" i="9" s="1"/>
  <c r="O77" i="9"/>
  <c r="W77" i="9" s="1"/>
  <c r="N77" i="9"/>
  <c r="Y77" i="9" s="1"/>
  <c r="U76" i="9"/>
  <c r="S76" i="9"/>
  <c r="Q76" i="9"/>
  <c r="V76" i="9" s="1"/>
  <c r="P76" i="9"/>
  <c r="X76" i="9" s="1"/>
  <c r="O76" i="9"/>
  <c r="T76" i="9" s="1"/>
  <c r="N76" i="9"/>
  <c r="Y76" i="9" s="1"/>
  <c r="U75" i="9"/>
  <c r="S75" i="9"/>
  <c r="Q75" i="9"/>
  <c r="V75" i="9" s="1"/>
  <c r="P75" i="9"/>
  <c r="X75" i="9" s="1"/>
  <c r="O75" i="9"/>
  <c r="T75" i="9" s="1"/>
  <c r="N75" i="9"/>
  <c r="Y75" i="9" s="1"/>
  <c r="U74" i="9"/>
  <c r="S74" i="9"/>
  <c r="Q74" i="9"/>
  <c r="V74" i="9" s="1"/>
  <c r="P74" i="9"/>
  <c r="X74" i="9" s="1"/>
  <c r="O74" i="9"/>
  <c r="W74" i="9" s="1"/>
  <c r="N74" i="9"/>
  <c r="Y74" i="9" s="1"/>
  <c r="U73" i="9"/>
  <c r="S73" i="9"/>
  <c r="Q73" i="9"/>
  <c r="V73" i="9" s="1"/>
  <c r="P73" i="9"/>
  <c r="X73" i="9" s="1"/>
  <c r="O73" i="9"/>
  <c r="W73" i="9" s="1"/>
  <c r="N73" i="9"/>
  <c r="Y73" i="9" s="1"/>
  <c r="U72" i="9"/>
  <c r="S72" i="9"/>
  <c r="Q72" i="9"/>
  <c r="V72" i="9" s="1"/>
  <c r="P72" i="9"/>
  <c r="X72" i="9" s="1"/>
  <c r="O72" i="9"/>
  <c r="T72" i="9" s="1"/>
  <c r="N72" i="9"/>
  <c r="Y72" i="9" s="1"/>
  <c r="U71" i="9"/>
  <c r="S71" i="9"/>
  <c r="Q71" i="9"/>
  <c r="V71" i="9" s="1"/>
  <c r="P71" i="9"/>
  <c r="X71" i="9" s="1"/>
  <c r="O71" i="9"/>
  <c r="W71" i="9" s="1"/>
  <c r="N71" i="9"/>
  <c r="Y71" i="9" s="1"/>
  <c r="U70" i="9"/>
  <c r="S70" i="9"/>
  <c r="Q70" i="9"/>
  <c r="V70" i="9" s="1"/>
  <c r="P70" i="9"/>
  <c r="X70" i="9" s="1"/>
  <c r="O70" i="9"/>
  <c r="N70" i="9"/>
  <c r="Y70" i="9" s="1"/>
  <c r="U68" i="9"/>
  <c r="S68" i="9"/>
  <c r="Q68" i="9"/>
  <c r="V68" i="9" s="1"/>
  <c r="P68" i="9"/>
  <c r="X68" i="9" s="1"/>
  <c r="O68" i="9"/>
  <c r="W68" i="9" s="1"/>
  <c r="N68" i="9"/>
  <c r="Y68" i="9" s="1"/>
  <c r="U67" i="9"/>
  <c r="S67" i="9"/>
  <c r="Q67" i="9"/>
  <c r="V67" i="9" s="1"/>
  <c r="P67" i="9"/>
  <c r="X67" i="9" s="1"/>
  <c r="O67" i="9"/>
  <c r="T67" i="9" s="1"/>
  <c r="N67" i="9"/>
  <c r="Y67" i="9" s="1"/>
  <c r="U66" i="9"/>
  <c r="S66" i="9"/>
  <c r="Q66" i="9"/>
  <c r="V66" i="9" s="1"/>
  <c r="P66" i="9"/>
  <c r="X66" i="9" s="1"/>
  <c r="O66" i="9"/>
  <c r="N66" i="9"/>
  <c r="Y66" i="9" s="1"/>
  <c r="U65" i="9"/>
  <c r="S65" i="9"/>
  <c r="Q65" i="9"/>
  <c r="V65" i="9" s="1"/>
  <c r="P65" i="9"/>
  <c r="X65" i="9" s="1"/>
  <c r="O65" i="9"/>
  <c r="T65" i="9" s="1"/>
  <c r="N65" i="9"/>
  <c r="Y65" i="9" s="1"/>
  <c r="U64" i="9"/>
  <c r="S64" i="9"/>
  <c r="Q64" i="9"/>
  <c r="V64" i="9" s="1"/>
  <c r="P64" i="9"/>
  <c r="X64" i="9" s="1"/>
  <c r="O64" i="9"/>
  <c r="T64" i="9" s="1"/>
  <c r="N64" i="9"/>
  <c r="Y64" i="9" s="1"/>
  <c r="U63" i="9"/>
  <c r="S63" i="9"/>
  <c r="Q63" i="9"/>
  <c r="V63" i="9" s="1"/>
  <c r="P63" i="9"/>
  <c r="X63" i="9" s="1"/>
  <c r="O63" i="9"/>
  <c r="W63" i="9" s="1"/>
  <c r="N63" i="9"/>
  <c r="Y63" i="9" s="1"/>
  <c r="U62" i="9"/>
  <c r="S62" i="9"/>
  <c r="Q62" i="9"/>
  <c r="V62" i="9" s="1"/>
  <c r="P62" i="9"/>
  <c r="X62" i="9" s="1"/>
  <c r="O62" i="9"/>
  <c r="T62" i="9" s="1"/>
  <c r="N62" i="9"/>
  <c r="Y62" i="9" s="1"/>
  <c r="U61" i="9"/>
  <c r="S61" i="9"/>
  <c r="Q61" i="9"/>
  <c r="V61" i="9" s="1"/>
  <c r="P61" i="9"/>
  <c r="X61" i="9" s="1"/>
  <c r="O61" i="9"/>
  <c r="T61" i="9" s="1"/>
  <c r="N61" i="9"/>
  <c r="Y61" i="9" s="1"/>
  <c r="U60" i="9"/>
  <c r="S60" i="9"/>
  <c r="Q60" i="9"/>
  <c r="V60" i="9" s="1"/>
  <c r="P60" i="9"/>
  <c r="X60" i="9" s="1"/>
  <c r="O60" i="9"/>
  <c r="W60" i="9" s="1"/>
  <c r="N60" i="9"/>
  <c r="Y60" i="9" s="1"/>
  <c r="U59" i="9"/>
  <c r="S59" i="9"/>
  <c r="Q59" i="9"/>
  <c r="V59" i="9" s="1"/>
  <c r="P59" i="9"/>
  <c r="X59" i="9" s="1"/>
  <c r="O59" i="9"/>
  <c r="W59" i="9" s="1"/>
  <c r="N59" i="9"/>
  <c r="Y59" i="9" s="1"/>
  <c r="U58" i="9"/>
  <c r="S58" i="9"/>
  <c r="Q58" i="9"/>
  <c r="V58" i="9" s="1"/>
  <c r="P58" i="9"/>
  <c r="X58" i="9" s="1"/>
  <c r="O58" i="9"/>
  <c r="N58" i="9"/>
  <c r="Y58" i="9" s="1"/>
  <c r="U57" i="9"/>
  <c r="S57" i="9"/>
  <c r="Q57" i="9"/>
  <c r="V57" i="9" s="1"/>
  <c r="P57" i="9"/>
  <c r="X57" i="9" s="1"/>
  <c r="O57" i="9"/>
  <c r="W57" i="9" s="1"/>
  <c r="N57" i="9"/>
  <c r="Y57" i="9" s="1"/>
  <c r="U56" i="9"/>
  <c r="S56" i="9"/>
  <c r="Q56" i="9"/>
  <c r="V56" i="9" s="1"/>
  <c r="P56" i="9"/>
  <c r="X56" i="9" s="1"/>
  <c r="O56" i="9"/>
  <c r="N56" i="9"/>
  <c r="Y56" i="9" s="1"/>
  <c r="U55" i="9"/>
  <c r="S55" i="9"/>
  <c r="Q55" i="9"/>
  <c r="V55" i="9" s="1"/>
  <c r="P55" i="9"/>
  <c r="X55" i="9" s="1"/>
  <c r="O55" i="9"/>
  <c r="T55" i="9" s="1"/>
  <c r="N55" i="9"/>
  <c r="Y55" i="9" s="1"/>
  <c r="U54" i="9"/>
  <c r="S54" i="9"/>
  <c r="Q54" i="9"/>
  <c r="V54" i="9" s="1"/>
  <c r="P54" i="9"/>
  <c r="X54" i="9" s="1"/>
  <c r="O54" i="9"/>
  <c r="W54" i="9" s="1"/>
  <c r="N54" i="9"/>
  <c r="Y54" i="9" s="1"/>
  <c r="U53" i="9"/>
  <c r="S53" i="9"/>
  <c r="Q53" i="9"/>
  <c r="V53" i="9" s="1"/>
  <c r="P53" i="9"/>
  <c r="X53" i="9" s="1"/>
  <c r="O53" i="9"/>
  <c r="W53" i="9" s="1"/>
  <c r="N53" i="9"/>
  <c r="Y53" i="9" s="1"/>
  <c r="U47" i="9"/>
  <c r="S47" i="9"/>
  <c r="Q47" i="9"/>
  <c r="V47" i="9" s="1"/>
  <c r="P47" i="9"/>
  <c r="X47" i="9" s="1"/>
  <c r="O47" i="9"/>
  <c r="W47" i="9" s="1"/>
  <c r="N47" i="9"/>
  <c r="Y47" i="9" s="1"/>
  <c r="U46" i="9"/>
  <c r="S46" i="9"/>
  <c r="Q46" i="9"/>
  <c r="V46" i="9" s="1"/>
  <c r="P46" i="9"/>
  <c r="X46" i="9" s="1"/>
  <c r="O46" i="9"/>
  <c r="T46" i="9" s="1"/>
  <c r="N46" i="9"/>
  <c r="Y46" i="9" s="1"/>
  <c r="U45" i="9"/>
  <c r="S45" i="9"/>
  <c r="Q45" i="9"/>
  <c r="V45" i="9" s="1"/>
  <c r="P45" i="9"/>
  <c r="X45" i="9" s="1"/>
  <c r="O45" i="9"/>
  <c r="W45" i="9" s="1"/>
  <c r="N45" i="9"/>
  <c r="Y45" i="9" s="1"/>
  <c r="U44" i="9"/>
  <c r="S44" i="9"/>
  <c r="Q44" i="9"/>
  <c r="V44" i="9" s="1"/>
  <c r="P44" i="9"/>
  <c r="X44" i="9" s="1"/>
  <c r="O44" i="9"/>
  <c r="N44" i="9"/>
  <c r="Y44" i="9" s="1"/>
  <c r="U43" i="9"/>
  <c r="S43" i="9"/>
  <c r="Q43" i="9"/>
  <c r="V43" i="9" s="1"/>
  <c r="P43" i="9"/>
  <c r="X43" i="9" s="1"/>
  <c r="O43" i="9"/>
  <c r="T43" i="9" s="1"/>
  <c r="N43" i="9"/>
  <c r="Y43" i="9" s="1"/>
  <c r="U42" i="9"/>
  <c r="S42" i="9"/>
  <c r="Q42" i="9"/>
  <c r="V42" i="9" s="1"/>
  <c r="P42" i="9"/>
  <c r="X42" i="9" s="1"/>
  <c r="O42" i="9"/>
  <c r="W42" i="9" s="1"/>
  <c r="N42" i="9"/>
  <c r="Y42" i="9" s="1"/>
  <c r="U41" i="9"/>
  <c r="S41" i="9"/>
  <c r="Q41" i="9"/>
  <c r="V41" i="9" s="1"/>
  <c r="P41" i="9"/>
  <c r="X41" i="9" s="1"/>
  <c r="O41" i="9"/>
  <c r="W41" i="9" s="1"/>
  <c r="N41" i="9"/>
  <c r="Y41" i="9" s="1"/>
  <c r="U40" i="9"/>
  <c r="S40" i="9"/>
  <c r="Q40" i="9"/>
  <c r="V40" i="9" s="1"/>
  <c r="P40" i="9"/>
  <c r="X40" i="9" s="1"/>
  <c r="O40" i="9"/>
  <c r="T40" i="9" s="1"/>
  <c r="N40" i="9"/>
  <c r="Y40" i="9" s="1"/>
  <c r="U39" i="9"/>
  <c r="S39" i="9"/>
  <c r="Q39" i="9"/>
  <c r="V39" i="9" s="1"/>
  <c r="P39" i="9"/>
  <c r="X39" i="9" s="1"/>
  <c r="O39" i="9"/>
  <c r="W39" i="9" s="1"/>
  <c r="N39" i="9"/>
  <c r="Y39" i="9" s="1"/>
  <c r="U38" i="9"/>
  <c r="S38" i="9"/>
  <c r="Q38" i="9"/>
  <c r="V38" i="9" s="1"/>
  <c r="P38" i="9"/>
  <c r="X38" i="9" s="1"/>
  <c r="O38" i="9"/>
  <c r="W38" i="9" s="1"/>
  <c r="N38" i="9"/>
  <c r="Y38" i="9" s="1"/>
  <c r="U37" i="9"/>
  <c r="S37" i="9"/>
  <c r="Q37" i="9"/>
  <c r="V37" i="9" s="1"/>
  <c r="P37" i="9"/>
  <c r="X37" i="9" s="1"/>
  <c r="O37" i="9"/>
  <c r="W37" i="9" s="1"/>
  <c r="N37" i="9"/>
  <c r="Y37" i="9" s="1"/>
  <c r="U36" i="9"/>
  <c r="S36" i="9"/>
  <c r="Q36" i="9"/>
  <c r="V36" i="9" s="1"/>
  <c r="P36" i="9"/>
  <c r="X36" i="9" s="1"/>
  <c r="O36" i="9"/>
  <c r="W36" i="9" s="1"/>
  <c r="N36" i="9"/>
  <c r="Y36" i="9" s="1"/>
  <c r="U35" i="9"/>
  <c r="S35" i="9"/>
  <c r="Q35" i="9"/>
  <c r="V35" i="9" s="1"/>
  <c r="P35" i="9"/>
  <c r="X35" i="9" s="1"/>
  <c r="O35" i="9"/>
  <c r="T35" i="9" s="1"/>
  <c r="N35" i="9"/>
  <c r="Y35" i="9" s="1"/>
  <c r="U34" i="9"/>
  <c r="S34" i="9"/>
  <c r="Q34" i="9"/>
  <c r="V34" i="9" s="1"/>
  <c r="P34" i="9"/>
  <c r="X34" i="9" s="1"/>
  <c r="O34" i="9"/>
  <c r="T34" i="9" s="1"/>
  <c r="N34" i="9"/>
  <c r="Y34" i="9" s="1"/>
  <c r="U33" i="9"/>
  <c r="S33" i="9"/>
  <c r="Q33" i="9"/>
  <c r="V33" i="9" s="1"/>
  <c r="P33" i="9"/>
  <c r="X33" i="9" s="1"/>
  <c r="O33" i="9"/>
  <c r="W33" i="9" s="1"/>
  <c r="N33" i="9"/>
  <c r="Y33" i="9" s="1"/>
  <c r="U32" i="9"/>
  <c r="S32" i="9"/>
  <c r="Q32" i="9"/>
  <c r="V32" i="9" s="1"/>
  <c r="P32" i="9"/>
  <c r="X32" i="9" s="1"/>
  <c r="O32" i="9"/>
  <c r="W32" i="9" s="1"/>
  <c r="N32" i="9"/>
  <c r="Y32" i="9" s="1"/>
  <c r="U31" i="9"/>
  <c r="S31" i="9"/>
  <c r="Q31" i="9"/>
  <c r="V31" i="9" s="1"/>
  <c r="P31" i="9"/>
  <c r="X31" i="9" s="1"/>
  <c r="O31" i="9"/>
  <c r="T31" i="9" s="1"/>
  <c r="N31" i="9"/>
  <c r="Y31" i="9" s="1"/>
  <c r="U28" i="9"/>
  <c r="S28" i="9"/>
  <c r="Q28" i="9"/>
  <c r="V28" i="9" s="1"/>
  <c r="P28" i="9"/>
  <c r="X28" i="9" s="1"/>
  <c r="O28" i="9"/>
  <c r="W28" i="9" s="1"/>
  <c r="N28" i="9"/>
  <c r="Y28" i="9" s="1"/>
  <c r="U27" i="9"/>
  <c r="S27" i="9"/>
  <c r="Q27" i="9"/>
  <c r="V27" i="9" s="1"/>
  <c r="P27" i="9"/>
  <c r="X27" i="9" s="1"/>
  <c r="O27" i="9"/>
  <c r="N27" i="9"/>
  <c r="Y27" i="9" s="1"/>
  <c r="U25" i="9"/>
  <c r="S25" i="9"/>
  <c r="Q25" i="9"/>
  <c r="V25" i="9" s="1"/>
  <c r="P25" i="9"/>
  <c r="X25" i="9" s="1"/>
  <c r="O25" i="9"/>
  <c r="T25" i="9" s="1"/>
  <c r="N25" i="9"/>
  <c r="Y25" i="9" s="1"/>
  <c r="U24" i="9"/>
  <c r="S24" i="9"/>
  <c r="Q24" i="9"/>
  <c r="V24" i="9" s="1"/>
  <c r="P24" i="9"/>
  <c r="X24" i="9" s="1"/>
  <c r="O24" i="9"/>
  <c r="W24" i="9" s="1"/>
  <c r="N24" i="9"/>
  <c r="Y24" i="9" s="1"/>
  <c r="U23" i="9"/>
  <c r="S23" i="9"/>
  <c r="Q23" i="9"/>
  <c r="V23" i="9" s="1"/>
  <c r="P23" i="9"/>
  <c r="X23" i="9" s="1"/>
  <c r="O23" i="9"/>
  <c r="W23" i="9" s="1"/>
  <c r="N23" i="9"/>
  <c r="Y23" i="9" s="1"/>
  <c r="U22" i="9"/>
  <c r="S22" i="9"/>
  <c r="Q22" i="9"/>
  <c r="V22" i="9" s="1"/>
  <c r="P22" i="9"/>
  <c r="X22" i="9" s="1"/>
  <c r="O22" i="9"/>
  <c r="N22" i="9"/>
  <c r="Y22" i="9" s="1"/>
  <c r="U21" i="9"/>
  <c r="S21" i="9"/>
  <c r="Q21" i="9"/>
  <c r="V21" i="9" s="1"/>
  <c r="P21" i="9"/>
  <c r="X21" i="9" s="1"/>
  <c r="O21" i="9"/>
  <c r="T21" i="9" s="1"/>
  <c r="N21" i="9"/>
  <c r="Y21" i="9" s="1"/>
  <c r="U19" i="9"/>
  <c r="S19" i="9"/>
  <c r="Q19" i="9"/>
  <c r="V19" i="9" s="1"/>
  <c r="P19" i="9"/>
  <c r="X19" i="9" s="1"/>
  <c r="O19" i="9"/>
  <c r="W19" i="9" s="1"/>
  <c r="N19" i="9"/>
  <c r="Y19" i="9" s="1"/>
  <c r="U18" i="9"/>
  <c r="S18" i="9"/>
  <c r="Q18" i="9"/>
  <c r="V18" i="9" s="1"/>
  <c r="P18" i="9"/>
  <c r="X18" i="9" s="1"/>
  <c r="O18" i="9"/>
  <c r="T18" i="9" s="1"/>
  <c r="N18" i="9"/>
  <c r="Y18" i="9" s="1"/>
  <c r="U17" i="9"/>
  <c r="S17" i="9"/>
  <c r="Q17" i="9"/>
  <c r="V17" i="9" s="1"/>
  <c r="P17" i="9"/>
  <c r="X17" i="9" s="1"/>
  <c r="O17" i="9"/>
  <c r="T17" i="9" s="1"/>
  <c r="N17" i="9"/>
  <c r="Y17" i="9" s="1"/>
  <c r="U16" i="9"/>
  <c r="S16" i="9"/>
  <c r="Q16" i="9"/>
  <c r="V16" i="9" s="1"/>
  <c r="P16" i="9"/>
  <c r="X16" i="9" s="1"/>
  <c r="O16" i="9"/>
  <c r="T16" i="9" s="1"/>
  <c r="N16" i="9"/>
  <c r="Y16" i="9" s="1"/>
  <c r="U15" i="9"/>
  <c r="S15" i="9"/>
  <c r="Q15" i="9"/>
  <c r="V15" i="9" s="1"/>
  <c r="P15" i="9"/>
  <c r="X15" i="9" s="1"/>
  <c r="O15" i="9"/>
  <c r="W15" i="9" s="1"/>
  <c r="N15" i="9"/>
  <c r="Y15" i="9" s="1"/>
  <c r="U14" i="9"/>
  <c r="S14" i="9"/>
  <c r="Q14" i="9"/>
  <c r="V14" i="9" s="1"/>
  <c r="P14" i="9"/>
  <c r="X14" i="9" s="1"/>
  <c r="O14" i="9"/>
  <c r="T14" i="9" s="1"/>
  <c r="N14" i="9"/>
  <c r="Y14" i="9" s="1"/>
  <c r="U13" i="9"/>
  <c r="S13" i="9"/>
  <c r="Q13" i="9"/>
  <c r="V13" i="9" s="1"/>
  <c r="P13" i="9"/>
  <c r="X13" i="9" s="1"/>
  <c r="O13" i="9"/>
  <c r="T13" i="9" s="1"/>
  <c r="N13" i="9"/>
  <c r="Y13" i="9" s="1"/>
  <c r="U12" i="9"/>
  <c r="S12" i="9"/>
  <c r="Q12" i="9"/>
  <c r="V12" i="9" s="1"/>
  <c r="P12" i="9"/>
  <c r="X12" i="9" s="1"/>
  <c r="O12" i="9"/>
  <c r="W12" i="9" s="1"/>
  <c r="N12" i="9"/>
  <c r="Y12" i="9" s="1"/>
  <c r="U11" i="9"/>
  <c r="S11" i="9"/>
  <c r="Q11" i="9"/>
  <c r="V11" i="9" s="1"/>
  <c r="P11" i="9"/>
  <c r="X11" i="9" s="1"/>
  <c r="O11" i="9"/>
  <c r="W11" i="9" s="1"/>
  <c r="N11" i="9"/>
  <c r="Y11" i="9" s="1"/>
  <c r="U10" i="9"/>
  <c r="S10" i="9"/>
  <c r="Q10" i="9"/>
  <c r="V10" i="9" s="1"/>
  <c r="P10" i="9"/>
  <c r="X10" i="9" s="1"/>
  <c r="O10" i="9"/>
  <c r="T10" i="9" s="1"/>
  <c r="N10" i="9"/>
  <c r="Y10" i="9" s="1"/>
  <c r="U9" i="9"/>
  <c r="S9" i="9"/>
  <c r="Q9" i="9"/>
  <c r="V9" i="9" s="1"/>
  <c r="P9" i="9"/>
  <c r="X9" i="9" s="1"/>
  <c r="O9" i="9"/>
  <c r="T9" i="9" s="1"/>
  <c r="N9" i="9"/>
  <c r="Y9" i="9" s="1"/>
  <c r="U8" i="9"/>
  <c r="S8" i="9"/>
  <c r="Q8" i="9"/>
  <c r="V8" i="9" s="1"/>
  <c r="P8" i="9"/>
  <c r="X8" i="9" s="1"/>
  <c r="O8" i="9"/>
  <c r="T8" i="9" s="1"/>
  <c r="N8" i="9"/>
  <c r="Y8" i="9" s="1"/>
  <c r="U7" i="9"/>
  <c r="S7" i="9"/>
  <c r="Q7" i="9"/>
  <c r="V7" i="9" s="1"/>
  <c r="P7" i="9"/>
  <c r="X7" i="9" s="1"/>
  <c r="O7" i="9"/>
  <c r="W7" i="9" s="1"/>
  <c r="N7" i="9"/>
  <c r="Y7" i="9" s="1"/>
  <c r="U6" i="9"/>
  <c r="S6" i="9"/>
  <c r="Q6" i="9"/>
  <c r="V6" i="9" s="1"/>
  <c r="P6" i="9"/>
  <c r="X6" i="9" s="1"/>
  <c r="O6" i="9"/>
  <c r="T6" i="9" s="1"/>
  <c r="N6" i="9"/>
  <c r="Y6" i="9" s="1"/>
  <c r="U5" i="9"/>
  <c r="S5" i="9"/>
  <c r="Q5" i="9"/>
  <c r="V5" i="9" s="1"/>
  <c r="P5" i="9"/>
  <c r="X5" i="9" s="1"/>
  <c r="O5" i="9"/>
  <c r="T5" i="9" s="1"/>
  <c r="N5" i="9"/>
  <c r="Y5" i="9" s="1"/>
  <c r="U4" i="9"/>
  <c r="S4" i="9"/>
  <c r="Q4" i="9"/>
  <c r="V4" i="9" s="1"/>
  <c r="P4" i="9"/>
  <c r="X4" i="9" s="1"/>
  <c r="O4" i="9"/>
  <c r="T4" i="9" s="1"/>
  <c r="N4" i="9"/>
  <c r="Y4" i="9" s="1"/>
  <c r="U3" i="9"/>
  <c r="S3" i="9"/>
  <c r="Q3" i="9"/>
  <c r="V3" i="9" s="1"/>
  <c r="P3" i="9"/>
  <c r="X3" i="9" s="1"/>
  <c r="O3" i="9"/>
  <c r="T3" i="9" s="1"/>
  <c r="N3" i="9"/>
  <c r="Y3" i="9" s="1"/>
  <c r="U2" i="9"/>
  <c r="S2" i="9"/>
  <c r="Q2" i="9"/>
  <c r="V2" i="9" s="1"/>
  <c r="P2" i="9"/>
  <c r="X2" i="9" s="1"/>
  <c r="O2" i="9"/>
  <c r="W2" i="9" s="1"/>
  <c r="N2" i="9"/>
  <c r="Y2" i="9" s="1"/>
  <c r="T392" i="9" l="1"/>
  <c r="Z392" i="9" s="1"/>
  <c r="W52" i="9"/>
  <c r="Z52" i="9" s="1"/>
  <c r="T69" i="9"/>
  <c r="Z69" i="9" s="1"/>
  <c r="T134" i="9"/>
  <c r="Z134" i="9" s="1"/>
  <c r="T30" i="9"/>
  <c r="Z30" i="9" s="1"/>
  <c r="T133" i="9"/>
  <c r="Z133" i="9" s="1"/>
  <c r="T91" i="9"/>
  <c r="Z91" i="9" s="1"/>
  <c r="T48" i="9"/>
  <c r="Z48" i="9" s="1"/>
  <c r="T29" i="9"/>
  <c r="Z29" i="9" s="1"/>
  <c r="T81" i="9"/>
  <c r="Z81" i="9" s="1"/>
  <c r="W292" i="9"/>
  <c r="Z292" i="9" s="1"/>
  <c r="W261" i="9"/>
  <c r="Z261" i="9" s="1"/>
  <c r="W365" i="9"/>
  <c r="Z365" i="9" s="1"/>
  <c r="T111" i="9"/>
  <c r="Z111" i="9" s="1"/>
  <c r="W4" i="9"/>
  <c r="Z4" i="9" s="1"/>
  <c r="W89" i="9"/>
  <c r="Z89" i="9" s="1"/>
  <c r="W151" i="9"/>
  <c r="Z151" i="9" s="1"/>
  <c r="T60" i="9"/>
  <c r="Z60" i="9" s="1"/>
  <c r="W380" i="9"/>
  <c r="Z380" i="9" s="1"/>
  <c r="W163" i="9"/>
  <c r="Z163" i="9" s="1"/>
  <c r="T19" i="9"/>
  <c r="Z19" i="9" s="1"/>
  <c r="W166" i="9"/>
  <c r="Z166" i="9" s="1"/>
  <c r="T174" i="9"/>
  <c r="Z174" i="9" s="1"/>
  <c r="W230" i="9"/>
  <c r="Z230" i="9" s="1"/>
  <c r="T287" i="9"/>
  <c r="Z287" i="9" s="1"/>
  <c r="T33" i="9"/>
  <c r="Z33" i="9" s="1"/>
  <c r="T28" i="9"/>
  <c r="Z28" i="9" s="1"/>
  <c r="W162" i="9"/>
  <c r="Z162" i="9" s="1"/>
  <c r="T275" i="9"/>
  <c r="Z275" i="9" s="1"/>
  <c r="T345" i="9"/>
  <c r="Z345" i="9" s="1"/>
  <c r="W106" i="9"/>
  <c r="Z106" i="9" s="1"/>
  <c r="T241" i="9"/>
  <c r="Z241" i="9" s="1"/>
  <c r="W391" i="9"/>
  <c r="Z391" i="9" s="1"/>
  <c r="T38" i="9"/>
  <c r="Z38" i="9" s="1"/>
  <c r="W61" i="9"/>
  <c r="Z61" i="9" s="1"/>
  <c r="W252" i="9"/>
  <c r="Z252" i="9" s="1"/>
  <c r="W191" i="9"/>
  <c r="Z191" i="9" s="1"/>
  <c r="T350" i="9"/>
  <c r="Z350" i="9" s="1"/>
  <c r="W171" i="9"/>
  <c r="Z171" i="9" s="1"/>
  <c r="W368" i="9"/>
  <c r="Z368" i="9" s="1"/>
  <c r="W141" i="9"/>
  <c r="Z141" i="9" s="1"/>
  <c r="W182" i="9"/>
  <c r="Z182" i="9" s="1"/>
  <c r="W225" i="9"/>
  <c r="Z225" i="9" s="1"/>
  <c r="W248" i="9"/>
  <c r="Z248" i="9" s="1"/>
  <c r="T147" i="9"/>
  <c r="Z147" i="9" s="1"/>
  <c r="T157" i="9"/>
  <c r="Z157" i="9" s="1"/>
  <c r="T190" i="9"/>
  <c r="Z190" i="9" s="1"/>
  <c r="T260" i="9"/>
  <c r="Z260" i="9" s="1"/>
  <c r="T357" i="9"/>
  <c r="Z357" i="9" s="1"/>
  <c r="T104" i="9"/>
  <c r="Z104" i="9" s="1"/>
  <c r="T115" i="9"/>
  <c r="Z115" i="9" s="1"/>
  <c r="T140" i="9"/>
  <c r="Z140" i="9" s="1"/>
  <c r="W175" i="9"/>
  <c r="Z175" i="9" s="1"/>
  <c r="W201" i="9"/>
  <c r="Z201" i="9" s="1"/>
  <c r="W222" i="9"/>
  <c r="Z222" i="9" s="1"/>
  <c r="T337" i="9"/>
  <c r="Z337" i="9" s="1"/>
  <c r="T12" i="9"/>
  <c r="Z12" i="9" s="1"/>
  <c r="W177" i="9"/>
  <c r="Z177" i="9" s="1"/>
  <c r="T181" i="9"/>
  <c r="Z181" i="9" s="1"/>
  <c r="W205" i="9"/>
  <c r="Z205" i="9" s="1"/>
  <c r="T73" i="9"/>
  <c r="Z73" i="9" s="1"/>
  <c r="T7" i="9"/>
  <c r="Z7" i="9" s="1"/>
  <c r="W55" i="9"/>
  <c r="Z55" i="9" s="1"/>
  <c r="T93" i="9"/>
  <c r="Z93" i="9" s="1"/>
  <c r="W315" i="9"/>
  <c r="Z315" i="9" s="1"/>
  <c r="T316" i="9"/>
  <c r="Z316" i="9" s="1"/>
  <c r="W192" i="9"/>
  <c r="Z192" i="9" s="1"/>
  <c r="T296" i="9"/>
  <c r="Z296" i="9" s="1"/>
  <c r="T332" i="9"/>
  <c r="Z332" i="9" s="1"/>
  <c r="W399" i="9"/>
  <c r="Z399" i="9" s="1"/>
  <c r="T54" i="9"/>
  <c r="Z54" i="9" s="1"/>
  <c r="W220" i="9"/>
  <c r="Z220" i="9" s="1"/>
  <c r="T307" i="9"/>
  <c r="Z307" i="9" s="1"/>
  <c r="W101" i="9"/>
  <c r="Z101" i="9" s="1"/>
  <c r="W124" i="9"/>
  <c r="Z124" i="9" s="1"/>
  <c r="W185" i="9"/>
  <c r="Z185" i="9" s="1"/>
  <c r="W213" i="9"/>
  <c r="Z213" i="9" s="1"/>
  <c r="T218" i="9"/>
  <c r="Z218" i="9" s="1"/>
  <c r="T240" i="9"/>
  <c r="Z240" i="9" s="1"/>
  <c r="W352" i="9"/>
  <c r="Z352" i="9" s="1"/>
  <c r="T32" i="9"/>
  <c r="Z32" i="9" s="1"/>
  <c r="W64" i="9"/>
  <c r="Z64" i="9" s="1"/>
  <c r="T87" i="9"/>
  <c r="Z87" i="9" s="1"/>
  <c r="W112" i="9"/>
  <c r="Z112" i="9" s="1"/>
  <c r="W130" i="9"/>
  <c r="Z130" i="9" s="1"/>
  <c r="W150" i="9"/>
  <c r="Z150" i="9" s="1"/>
  <c r="W155" i="9"/>
  <c r="Z155" i="9" s="1"/>
  <c r="W206" i="9"/>
  <c r="Z206" i="9" s="1"/>
  <c r="W217" i="9"/>
  <c r="Z217" i="9" s="1"/>
  <c r="T228" i="9"/>
  <c r="Z228" i="9" s="1"/>
  <c r="T385" i="9"/>
  <c r="Z385" i="9" s="1"/>
  <c r="W389" i="9"/>
  <c r="Z389" i="9" s="1"/>
  <c r="T395" i="9"/>
  <c r="Z395" i="9" s="1"/>
  <c r="W313" i="9"/>
  <c r="Z313" i="9" s="1"/>
  <c r="W340" i="9"/>
  <c r="Z340" i="9" s="1"/>
  <c r="T402" i="9"/>
  <c r="Z402" i="9" s="1"/>
  <c r="T88" i="9"/>
  <c r="Z88" i="9" s="1"/>
  <c r="T176" i="9"/>
  <c r="Z176" i="9" s="1"/>
  <c r="W8" i="9"/>
  <c r="Z8" i="9" s="1"/>
  <c r="W21" i="9"/>
  <c r="Z21" i="9" s="1"/>
  <c r="W158" i="9"/>
  <c r="Z158" i="9" s="1"/>
  <c r="W145" i="9"/>
  <c r="Z145" i="9" s="1"/>
  <c r="T246" i="9"/>
  <c r="Z246" i="9" s="1"/>
  <c r="T257" i="9"/>
  <c r="Z257" i="9" s="1"/>
  <c r="W273" i="9"/>
  <c r="Z273" i="9" s="1"/>
  <c r="T318" i="9"/>
  <c r="Z318" i="9" s="1"/>
  <c r="T339" i="9"/>
  <c r="Z339" i="9" s="1"/>
  <c r="W382" i="9"/>
  <c r="Z382" i="9" s="1"/>
  <c r="T390" i="9"/>
  <c r="Z390" i="9" s="1"/>
  <c r="T125" i="9"/>
  <c r="Z125" i="9" s="1"/>
  <c r="W214" i="9"/>
  <c r="Z214" i="9" s="1"/>
  <c r="T229" i="9"/>
  <c r="Z229" i="9" s="1"/>
  <c r="W314" i="9"/>
  <c r="Z314" i="9" s="1"/>
  <c r="W355" i="9"/>
  <c r="Z355" i="9" s="1"/>
  <c r="T173" i="9"/>
  <c r="Z173" i="9" s="1"/>
  <c r="T264" i="9"/>
  <c r="Z264" i="9" s="1"/>
  <c r="T291" i="9"/>
  <c r="Z291" i="9" s="1"/>
  <c r="T306" i="9"/>
  <c r="Z306" i="9" s="1"/>
  <c r="T323" i="9"/>
  <c r="Z323" i="9" s="1"/>
  <c r="T341" i="9"/>
  <c r="Z341" i="9" s="1"/>
  <c r="W35" i="9"/>
  <c r="Z35" i="9" s="1"/>
  <c r="W105" i="9"/>
  <c r="Z105" i="9" s="1"/>
  <c r="W159" i="9"/>
  <c r="Z159" i="9" s="1"/>
  <c r="T68" i="9"/>
  <c r="Z68" i="9" s="1"/>
  <c r="W94" i="9"/>
  <c r="Z94" i="9" s="1"/>
  <c r="W211" i="9"/>
  <c r="Z211" i="9" s="1"/>
  <c r="W271" i="9"/>
  <c r="Z271" i="9" s="1"/>
  <c r="W282" i="9"/>
  <c r="Z282" i="9" s="1"/>
  <c r="W360" i="9"/>
  <c r="Z360" i="9" s="1"/>
  <c r="W376" i="9"/>
  <c r="Z376" i="9" s="1"/>
  <c r="W92" i="9"/>
  <c r="T92" i="9"/>
  <c r="T148" i="9"/>
  <c r="W148" i="9"/>
  <c r="W168" i="9"/>
  <c r="T168" i="9"/>
  <c r="W199" i="9"/>
  <c r="T199" i="9"/>
  <c r="W83" i="9"/>
  <c r="T83" i="9"/>
  <c r="T86" i="9"/>
  <c r="W86" i="9"/>
  <c r="W204" i="9"/>
  <c r="T204" i="9"/>
  <c r="W44" i="9"/>
  <c r="T44" i="9"/>
  <c r="W100" i="9"/>
  <c r="T100" i="9"/>
  <c r="W108" i="9"/>
  <c r="T108" i="9"/>
  <c r="T216" i="9"/>
  <c r="W216" i="9"/>
  <c r="W235" i="9"/>
  <c r="T235" i="9"/>
  <c r="W238" i="9"/>
  <c r="T238" i="9"/>
  <c r="T160" i="9"/>
  <c r="W160" i="9"/>
  <c r="T245" i="9"/>
  <c r="W245" i="9"/>
  <c r="T251" i="9"/>
  <c r="W251" i="9"/>
  <c r="W266" i="9"/>
  <c r="T266" i="9"/>
  <c r="T58" i="9"/>
  <c r="W58" i="9"/>
  <c r="W70" i="9"/>
  <c r="T70" i="9"/>
  <c r="W136" i="9"/>
  <c r="T136" i="9"/>
  <c r="T11" i="9"/>
  <c r="Z11" i="9" s="1"/>
  <c r="T15" i="9"/>
  <c r="Z15" i="9" s="1"/>
  <c r="W66" i="9"/>
  <c r="T66" i="9"/>
  <c r="T85" i="9"/>
  <c r="W85" i="9"/>
  <c r="W107" i="9"/>
  <c r="T107" i="9"/>
  <c r="W121" i="9"/>
  <c r="T121" i="9"/>
  <c r="T122" i="9"/>
  <c r="Z122" i="9" s="1"/>
  <c r="T143" i="9"/>
  <c r="Z143" i="9" s="1"/>
  <c r="T172" i="9"/>
  <c r="W172" i="9"/>
  <c r="W203" i="9"/>
  <c r="T203" i="9"/>
  <c r="T208" i="9"/>
  <c r="W208" i="9"/>
  <c r="W295" i="9"/>
  <c r="T295" i="9"/>
  <c r="W16" i="9"/>
  <c r="Z16" i="9" s="1"/>
  <c r="W22" i="9"/>
  <c r="T22" i="9"/>
  <c r="W56" i="9"/>
  <c r="T56" i="9"/>
  <c r="W80" i="9"/>
  <c r="T80" i="9"/>
  <c r="W127" i="9"/>
  <c r="Z127" i="9" s="1"/>
  <c r="W137" i="9"/>
  <c r="Z137" i="9" s="1"/>
  <c r="T138" i="9"/>
  <c r="W138" i="9"/>
  <c r="T139" i="9"/>
  <c r="Z139" i="9" s="1"/>
  <c r="T200" i="9"/>
  <c r="W200" i="9"/>
  <c r="T232" i="9"/>
  <c r="Z232" i="9" s="1"/>
  <c r="T2" i="9"/>
  <c r="Z2" i="9" s="1"/>
  <c r="T23" i="9"/>
  <c r="Z23" i="9" s="1"/>
  <c r="T57" i="9"/>
  <c r="Z57" i="9" s="1"/>
  <c r="T63" i="9"/>
  <c r="Z63" i="9" s="1"/>
  <c r="W96" i="9"/>
  <c r="T96" i="9"/>
  <c r="T102" i="9"/>
  <c r="W102" i="9"/>
  <c r="W126" i="9"/>
  <c r="Z126" i="9" s="1"/>
  <c r="W51" i="9"/>
  <c r="T51" i="9"/>
  <c r="T132" i="9"/>
  <c r="Z132" i="9" s="1"/>
  <c r="W153" i="9"/>
  <c r="T153" i="9"/>
  <c r="T154" i="9"/>
  <c r="Z154" i="9" s="1"/>
  <c r="W167" i="9"/>
  <c r="Z167" i="9" s="1"/>
  <c r="W373" i="9"/>
  <c r="T373" i="9"/>
  <c r="W27" i="9"/>
  <c r="T27" i="9"/>
  <c r="T41" i="9"/>
  <c r="Z41" i="9" s="1"/>
  <c r="T47" i="9"/>
  <c r="Z47" i="9" s="1"/>
  <c r="W84" i="9"/>
  <c r="T84" i="9"/>
  <c r="T123" i="9"/>
  <c r="W123" i="9"/>
  <c r="T169" i="9"/>
  <c r="W169" i="9"/>
  <c r="W188" i="9"/>
  <c r="T188" i="9"/>
  <c r="W97" i="9"/>
  <c r="T97" i="9"/>
  <c r="T109" i="9"/>
  <c r="W109" i="9"/>
  <c r="T129" i="9"/>
  <c r="Z129" i="9" s="1"/>
  <c r="W207" i="9"/>
  <c r="T207" i="9"/>
  <c r="W254" i="9"/>
  <c r="T254" i="9"/>
  <c r="W269" i="9"/>
  <c r="T269" i="9"/>
  <c r="W325" i="9"/>
  <c r="T325" i="9"/>
  <c r="W358" i="9"/>
  <c r="T358" i="9"/>
  <c r="W377" i="9"/>
  <c r="T377" i="9"/>
  <c r="W290" i="9"/>
  <c r="T290" i="9"/>
  <c r="W329" i="9"/>
  <c r="T329" i="9"/>
  <c r="W384" i="9"/>
  <c r="T384" i="9"/>
  <c r="W247" i="9"/>
  <c r="T247" i="9"/>
  <c r="T294" i="9"/>
  <c r="W294" i="9"/>
  <c r="T195" i="9"/>
  <c r="Z195" i="9" s="1"/>
  <c r="T244" i="9"/>
  <c r="Z244" i="9" s="1"/>
  <c r="W348" i="9"/>
  <c r="T348" i="9"/>
  <c r="T202" i="9"/>
  <c r="W202" i="9"/>
  <c r="W223" i="9"/>
  <c r="T223" i="9"/>
  <c r="W231" i="9"/>
  <c r="Z231" i="9" s="1"/>
  <c r="T280" i="9"/>
  <c r="Z280" i="9" s="1"/>
  <c r="T289" i="9"/>
  <c r="W289" i="9"/>
  <c r="W293" i="9"/>
  <c r="T293" i="9"/>
  <c r="W179" i="9"/>
  <c r="Z179" i="9" s="1"/>
  <c r="W189" i="9"/>
  <c r="Z189" i="9" s="1"/>
  <c r="T363" i="9"/>
  <c r="Z363" i="9" s="1"/>
  <c r="W366" i="9"/>
  <c r="Z366" i="9" s="1"/>
  <c r="T394" i="9"/>
  <c r="Z394" i="9" s="1"/>
  <c r="T194" i="9"/>
  <c r="Z194" i="9" s="1"/>
  <c r="T210" i="9"/>
  <c r="Z210" i="9" s="1"/>
  <c r="T243" i="9"/>
  <c r="Z243" i="9" s="1"/>
  <c r="T263" i="9"/>
  <c r="W263" i="9"/>
  <c r="T277" i="9"/>
  <c r="W277" i="9"/>
  <c r="T353" i="9"/>
  <c r="Z353" i="9" s="1"/>
  <c r="T378" i="9"/>
  <c r="W378" i="9"/>
  <c r="W285" i="9"/>
  <c r="Z285" i="9" s="1"/>
  <c r="T303" i="9"/>
  <c r="Z303" i="9" s="1"/>
  <c r="T311" i="9"/>
  <c r="Z311" i="9" s="1"/>
  <c r="T319" i="9"/>
  <c r="Z319" i="9" s="1"/>
  <c r="T336" i="9"/>
  <c r="Z336" i="9" s="1"/>
  <c r="T343" i="9"/>
  <c r="Z343" i="9" s="1"/>
  <c r="W347" i="9"/>
  <c r="Z347" i="9" s="1"/>
  <c r="W351" i="9"/>
  <c r="Z351" i="9" s="1"/>
  <c r="W354" i="9"/>
  <c r="Z354" i="9" s="1"/>
  <c r="T362" i="9"/>
  <c r="Z362" i="9" s="1"/>
  <c r="T372" i="9"/>
  <c r="Z372" i="9" s="1"/>
  <c r="W381" i="9"/>
  <c r="Z381" i="9" s="1"/>
  <c r="W406" i="9"/>
  <c r="Z406" i="9" s="1"/>
  <c r="T310" i="9"/>
  <c r="Z310" i="9" s="1"/>
  <c r="T326" i="9"/>
  <c r="Z326" i="9" s="1"/>
  <c r="T335" i="9"/>
  <c r="Z335" i="9" s="1"/>
  <c r="W386" i="9"/>
  <c r="Z386" i="9" s="1"/>
  <c r="T398" i="9"/>
  <c r="Z398" i="9" s="1"/>
  <c r="W330" i="9"/>
  <c r="Z330" i="9" s="1"/>
  <c r="T219" i="9"/>
  <c r="Z219" i="9" s="1"/>
  <c r="T403" i="9"/>
  <c r="Z403" i="9" s="1"/>
  <c r="W407" i="9"/>
  <c r="Z407" i="9" s="1"/>
  <c r="W3" i="9"/>
  <c r="Z3" i="9" s="1"/>
  <c r="W6" i="9"/>
  <c r="Z6" i="9" s="1"/>
  <c r="W10" i="9"/>
  <c r="Z10" i="9" s="1"/>
  <c r="W14" i="9"/>
  <c r="Z14" i="9" s="1"/>
  <c r="W18" i="9"/>
  <c r="Z18" i="9" s="1"/>
  <c r="T36" i="9"/>
  <c r="Z36" i="9" s="1"/>
  <c r="T39" i="9"/>
  <c r="Z39" i="9" s="1"/>
  <c r="W40" i="9"/>
  <c r="Z40" i="9" s="1"/>
  <c r="T42" i="9"/>
  <c r="Z42" i="9" s="1"/>
  <c r="W43" i="9"/>
  <c r="Z43" i="9" s="1"/>
  <c r="T45" i="9"/>
  <c r="Z45" i="9" s="1"/>
  <c r="W46" i="9"/>
  <c r="Z46" i="9" s="1"/>
  <c r="T71" i="9"/>
  <c r="Z71" i="9" s="1"/>
  <c r="W72" i="9"/>
  <c r="Z72" i="9" s="1"/>
  <c r="T74" i="9"/>
  <c r="Z74" i="9" s="1"/>
  <c r="T77" i="9"/>
  <c r="Z77" i="9" s="1"/>
  <c r="T20" i="9"/>
  <c r="Z20" i="9" s="1"/>
  <c r="W26" i="9"/>
  <c r="Z26" i="9" s="1"/>
  <c r="T152" i="9"/>
  <c r="W152" i="9"/>
  <c r="T226" i="9"/>
  <c r="W226" i="9"/>
  <c r="T227" i="9"/>
  <c r="W227" i="9"/>
  <c r="W239" i="9"/>
  <c r="Z239" i="9" s="1"/>
  <c r="T267" i="9"/>
  <c r="W267" i="9"/>
  <c r="W25" i="9"/>
  <c r="Z25" i="9" s="1"/>
  <c r="W31" i="9"/>
  <c r="Z31" i="9" s="1"/>
  <c r="W34" i="9"/>
  <c r="Z34" i="9" s="1"/>
  <c r="W62" i="9"/>
  <c r="Z62" i="9" s="1"/>
  <c r="W65" i="9"/>
  <c r="Z65" i="9" s="1"/>
  <c r="W67" i="9"/>
  <c r="Z67" i="9" s="1"/>
  <c r="W76" i="9"/>
  <c r="Z76" i="9" s="1"/>
  <c r="W79" i="9"/>
  <c r="Z79" i="9" s="1"/>
  <c r="W103" i="9"/>
  <c r="Z103" i="9" s="1"/>
  <c r="W119" i="9"/>
  <c r="Z119" i="9" s="1"/>
  <c r="W120" i="9"/>
  <c r="Z120" i="9" s="1"/>
  <c r="W135" i="9"/>
  <c r="Z135" i="9" s="1"/>
  <c r="W161" i="9"/>
  <c r="Z161" i="9" s="1"/>
  <c r="T184" i="9"/>
  <c r="W184" i="9"/>
  <c r="W5" i="9"/>
  <c r="Z5" i="9" s="1"/>
  <c r="W9" i="9"/>
  <c r="Z9" i="9" s="1"/>
  <c r="W13" i="9"/>
  <c r="Z13" i="9" s="1"/>
  <c r="W17" i="9"/>
  <c r="Z17" i="9" s="1"/>
  <c r="T180" i="9"/>
  <c r="W180" i="9"/>
  <c r="W186" i="9"/>
  <c r="Z186" i="9" s="1"/>
  <c r="T198" i="9"/>
  <c r="W198" i="9"/>
  <c r="W209" i="9"/>
  <c r="T209" i="9"/>
  <c r="T221" i="9"/>
  <c r="W221" i="9"/>
  <c r="T255" i="9"/>
  <c r="W255" i="9"/>
  <c r="T256" i="9"/>
  <c r="W256" i="9"/>
  <c r="T276" i="9"/>
  <c r="W276" i="9"/>
  <c r="T149" i="9"/>
  <c r="W149" i="9"/>
  <c r="T164" i="9"/>
  <c r="W164" i="9"/>
  <c r="T53" i="9"/>
  <c r="Z53" i="9" s="1"/>
  <c r="W90" i="9"/>
  <c r="Z90" i="9" s="1"/>
  <c r="W110" i="9"/>
  <c r="Z110" i="9" s="1"/>
  <c r="W128" i="9"/>
  <c r="Z128" i="9" s="1"/>
  <c r="W142" i="9"/>
  <c r="Z142" i="9" s="1"/>
  <c r="W144" i="9"/>
  <c r="Z144" i="9" s="1"/>
  <c r="T224" i="9"/>
  <c r="W224" i="9"/>
  <c r="T233" i="9"/>
  <c r="W233" i="9"/>
  <c r="W234" i="9"/>
  <c r="T234" i="9"/>
  <c r="T37" i="9"/>
  <c r="Z37" i="9" s="1"/>
  <c r="W75" i="9"/>
  <c r="Z75" i="9" s="1"/>
  <c r="W78" i="9"/>
  <c r="Z78" i="9" s="1"/>
  <c r="W82" i="9"/>
  <c r="Z82" i="9" s="1"/>
  <c r="W95" i="9"/>
  <c r="Z95" i="9" s="1"/>
  <c r="W156" i="9"/>
  <c r="Z156" i="9" s="1"/>
  <c r="T178" i="9"/>
  <c r="W178" i="9"/>
  <c r="W258" i="9"/>
  <c r="T258" i="9"/>
  <c r="T146" i="9"/>
  <c r="W146" i="9"/>
  <c r="T24" i="9"/>
  <c r="Z24" i="9" s="1"/>
  <c r="T59" i="9"/>
  <c r="Z59" i="9" s="1"/>
  <c r="W98" i="9"/>
  <c r="Z98" i="9" s="1"/>
  <c r="W99" i="9"/>
  <c r="Z99" i="9" s="1"/>
  <c r="W113" i="9"/>
  <c r="Z113" i="9" s="1"/>
  <c r="W114" i="9"/>
  <c r="Z114" i="9" s="1"/>
  <c r="W49" i="9"/>
  <c r="Z49" i="9" s="1"/>
  <c r="W50" i="9"/>
  <c r="Z50" i="9" s="1"/>
  <c r="W170" i="9"/>
  <c r="T170" i="9"/>
  <c r="W187" i="9"/>
  <c r="Z187" i="9" s="1"/>
  <c r="T284" i="9"/>
  <c r="W284" i="9"/>
  <c r="W305" i="9"/>
  <c r="T305" i="9"/>
  <c r="W317" i="9"/>
  <c r="T317" i="9"/>
  <c r="T304" i="9"/>
  <c r="W304" i="9"/>
  <c r="T259" i="9"/>
  <c r="W259" i="9"/>
  <c r="T298" i="9"/>
  <c r="W298" i="9"/>
  <c r="T183" i="9"/>
  <c r="W183" i="9"/>
  <c r="T197" i="9"/>
  <c r="W197" i="9"/>
  <c r="T212" i="9"/>
  <c r="W212" i="9"/>
  <c r="W236" i="9"/>
  <c r="T236" i="9"/>
  <c r="W242" i="9"/>
  <c r="T242" i="9"/>
  <c r="W253" i="9"/>
  <c r="T253" i="9"/>
  <c r="T308" i="9"/>
  <c r="W308" i="9"/>
  <c r="W265" i="9"/>
  <c r="T265" i="9"/>
  <c r="W272" i="9"/>
  <c r="T272" i="9"/>
  <c r="W321" i="9"/>
  <c r="T321" i="9"/>
  <c r="W356" i="9"/>
  <c r="T356" i="9"/>
  <c r="T281" i="9"/>
  <c r="W281" i="9"/>
  <c r="T288" i="9"/>
  <c r="W288" i="9"/>
  <c r="W309" i="9"/>
  <c r="T309" i="9"/>
  <c r="T274" i="9"/>
  <c r="W274" i="9"/>
  <c r="T333" i="9"/>
  <c r="W333" i="9"/>
  <c r="T334" i="9"/>
  <c r="W334" i="9"/>
  <c r="T349" i="9"/>
  <c r="W349" i="9"/>
  <c r="T270" i="9"/>
  <c r="W270" i="9"/>
  <c r="W278" i="9"/>
  <c r="T278" i="9"/>
  <c r="T324" i="9"/>
  <c r="W324" i="9"/>
  <c r="T328" i="9"/>
  <c r="W328" i="9"/>
  <c r="W342" i="9"/>
  <c r="Z342" i="9" s="1"/>
  <c r="W346" i="9"/>
  <c r="T346" i="9"/>
  <c r="T262" i="9"/>
  <c r="W262" i="9"/>
  <c r="W283" i="9"/>
  <c r="T283" i="9"/>
  <c r="W286" i="9"/>
  <c r="T286" i="9"/>
  <c r="T344" i="9"/>
  <c r="W344" i="9"/>
  <c r="W359" i="9"/>
  <c r="T359" i="9"/>
  <c r="W361" i="9"/>
  <c r="T361" i="9"/>
  <c r="T322" i="9"/>
  <c r="Z322" i="9" s="1"/>
  <c r="T327" i="9"/>
  <c r="W327" i="9"/>
  <c r="T299" i="9"/>
  <c r="W299" i="9"/>
  <c r="W331" i="9"/>
  <c r="T331" i="9"/>
  <c r="T374" i="9"/>
  <c r="W374" i="9"/>
  <c r="T404" i="9"/>
  <c r="W404" i="9"/>
  <c r="T369" i="9"/>
  <c r="W369" i="9"/>
  <c r="W338" i="9"/>
  <c r="Z338" i="9" s="1"/>
  <c r="T400" i="9"/>
  <c r="W400" i="9"/>
  <c r="T367" i="9"/>
  <c r="W367" i="9"/>
  <c r="W396" i="9"/>
  <c r="Z396" i="9" s="1"/>
  <c r="T364" i="9"/>
  <c r="Z364" i="9" s="1"/>
  <c r="T370" i="9"/>
  <c r="Z370" i="9" s="1"/>
  <c r="T375" i="9"/>
  <c r="Z375" i="9" s="1"/>
  <c r="T379" i="9"/>
  <c r="Z379" i="9" s="1"/>
  <c r="T383" i="9"/>
  <c r="Z383" i="9" s="1"/>
  <c r="T387" i="9"/>
  <c r="Z387" i="9" s="1"/>
  <c r="T393" i="9"/>
  <c r="Z393" i="9" s="1"/>
  <c r="T397" i="9"/>
  <c r="Z397" i="9" s="1"/>
  <c r="T401" i="9"/>
  <c r="Z401" i="9" s="1"/>
  <c r="T405" i="9"/>
  <c r="Z405" i="9" s="1"/>
  <c r="Z83" i="9" l="1"/>
  <c r="Z66" i="9"/>
  <c r="Z70" i="9"/>
  <c r="Z153" i="9"/>
  <c r="Z226" i="9"/>
  <c r="Z281" i="9"/>
  <c r="Z96" i="9"/>
  <c r="Z289" i="9"/>
  <c r="Z290" i="9"/>
  <c r="Z238" i="9"/>
  <c r="Z267" i="9"/>
  <c r="Z284" i="9"/>
  <c r="Z209" i="9"/>
  <c r="Z378" i="9"/>
  <c r="Z272" i="9"/>
  <c r="Z276" i="9"/>
  <c r="Z277" i="9"/>
  <c r="Z107" i="9"/>
  <c r="Z374" i="9"/>
  <c r="Z247" i="9"/>
  <c r="Z80" i="9"/>
  <c r="Z266" i="9"/>
  <c r="Z235" i="9"/>
  <c r="Z278" i="9"/>
  <c r="Z334" i="9"/>
  <c r="Z384" i="9"/>
  <c r="Z254" i="9"/>
  <c r="Z56" i="9"/>
  <c r="Z262" i="9"/>
  <c r="Z188" i="9"/>
  <c r="Z216" i="9"/>
  <c r="Z102" i="9"/>
  <c r="Z136" i="9"/>
  <c r="Z121" i="9"/>
  <c r="Z168" i="9"/>
  <c r="Z109" i="9"/>
  <c r="Z208" i="9"/>
  <c r="Z148" i="9"/>
  <c r="Z223" i="9"/>
  <c r="Z203" i="9"/>
  <c r="Z160" i="9"/>
  <c r="Z369" i="9"/>
  <c r="Z169" i="9"/>
  <c r="Z138" i="9"/>
  <c r="Z227" i="9"/>
  <c r="Z85" i="9"/>
  <c r="Z358" i="9"/>
  <c r="Z44" i="9"/>
  <c r="Z359" i="9"/>
  <c r="Z294" i="9"/>
  <c r="Z123" i="9"/>
  <c r="Z255" i="9"/>
  <c r="Z325" i="9"/>
  <c r="Z22" i="9"/>
  <c r="AA117" i="9" s="1" a="1"/>
  <c r="AA117" i="9" s="1"/>
  <c r="Z295" i="9"/>
  <c r="Z367" i="9"/>
  <c r="Z51" i="9"/>
  <c r="Z202" i="9"/>
  <c r="Z373" i="9"/>
  <c r="Z58" i="9"/>
  <c r="Z183" i="9"/>
  <c r="Z404" i="9"/>
  <c r="Z274" i="9"/>
  <c r="Z233" i="9"/>
  <c r="Z286" i="9"/>
  <c r="Z321" i="9"/>
  <c r="Z293" i="9"/>
  <c r="Z207" i="9"/>
  <c r="Z178" i="9"/>
  <c r="Z164" i="9"/>
  <c r="Z251" i="9"/>
  <c r="Z298" i="9"/>
  <c r="Z317" i="9"/>
  <c r="Z184" i="9"/>
  <c r="Z204" i="9"/>
  <c r="Z92" i="9"/>
  <c r="Z361" i="9"/>
  <c r="Z329" i="9"/>
  <c r="Z269" i="9"/>
  <c r="Z265" i="9"/>
  <c r="Z146" i="9"/>
  <c r="Z263" i="9"/>
  <c r="Z108" i="9"/>
  <c r="Z253" i="9"/>
  <c r="Z377" i="9"/>
  <c r="Z97" i="9"/>
  <c r="Z84" i="9"/>
  <c r="Z200" i="9"/>
  <c r="Z199" i="9"/>
  <c r="Z327" i="9"/>
  <c r="Z344" i="9"/>
  <c r="Z170" i="9"/>
  <c r="Z348" i="9"/>
  <c r="Z324" i="9"/>
  <c r="Z308" i="9"/>
  <c r="Z197" i="9"/>
  <c r="Z304" i="9"/>
  <c r="Z212" i="9"/>
  <c r="Z172" i="9"/>
  <c r="Z245" i="9"/>
  <c r="Z86" i="9"/>
  <c r="Z288" i="9"/>
  <c r="Z198" i="9"/>
  <c r="Z100" i="9"/>
  <c r="Z356" i="9"/>
  <c r="Z259" i="9"/>
  <c r="Z346" i="9"/>
  <c r="Z152" i="9"/>
  <c r="Z270" i="9"/>
  <c r="Z400" i="9"/>
  <c r="Z333" i="9"/>
  <c r="Z309" i="9"/>
  <c r="Z27" i="9"/>
  <c r="Z236" i="9"/>
  <c r="Z224" i="9"/>
  <c r="Z258" i="9"/>
  <c r="Z149" i="9"/>
  <c r="Z221" i="9"/>
  <c r="Z180" i="9"/>
  <c r="AA180" i="9" s="1" a="1"/>
  <c r="AA180" i="9" s="1"/>
  <c r="Z349" i="9"/>
  <c r="Z299" i="9"/>
  <c r="Z328" i="9"/>
  <c r="Z331" i="9"/>
  <c r="Z305" i="9"/>
  <c r="Z234" i="9"/>
  <c r="Z256" i="9"/>
  <c r="Z283" i="9"/>
  <c r="Z242" i="9"/>
  <c r="AA331" i="9" l="1" a="1"/>
  <c r="AA331" i="9" s="1"/>
  <c r="AA333" i="9" a="1"/>
  <c r="AA333" i="9" s="1"/>
  <c r="AA172" i="9" a="1"/>
  <c r="AA172" i="9" s="1"/>
  <c r="AA84" i="9" a="1"/>
  <c r="AA84" i="9" s="1"/>
  <c r="AA204" i="9" a="1"/>
  <c r="AA204" i="9" s="1"/>
  <c r="AA274" i="9" a="1"/>
  <c r="AA274" i="9" s="1"/>
  <c r="AA123" i="9" a="1"/>
  <c r="AA123" i="9" s="1"/>
  <c r="AA223" i="9" a="1"/>
  <c r="AA223" i="9" s="1"/>
  <c r="AA254" i="9" a="1"/>
  <c r="AA254" i="9" s="1"/>
  <c r="AA272" i="9" a="1"/>
  <c r="AA272" i="9" s="1"/>
  <c r="AA70" i="9" a="1"/>
  <c r="AA70" i="9" s="1"/>
  <c r="AA264" i="9" a="1"/>
  <c r="AA264" i="9" s="1"/>
  <c r="AA29" i="9" a="1"/>
  <c r="AA29" i="9" s="1"/>
  <c r="AA398" i="9" a="1"/>
  <c r="AA398" i="9" s="1"/>
  <c r="AA322" i="9" a="1"/>
  <c r="AA322" i="9" s="1"/>
  <c r="AA139" i="9" a="1"/>
  <c r="AA139" i="9" s="1"/>
  <c r="AA292" i="9" a="1"/>
  <c r="AA292" i="9" s="1"/>
  <c r="AA195" i="9" a="1"/>
  <c r="AA195" i="9" s="1"/>
  <c r="AA261" i="9" a="1"/>
  <c r="AA261" i="9" s="1"/>
  <c r="AA354" i="9" a="1"/>
  <c r="AA354" i="9" s="1"/>
  <c r="AA392" i="9" a="1"/>
  <c r="AA392" i="9" s="1"/>
  <c r="AA232" i="9" a="1"/>
  <c r="AA232" i="9" s="1"/>
  <c r="AA150" i="9" a="1"/>
  <c r="AA150" i="9" s="1"/>
  <c r="AA342" i="9" a="1"/>
  <c r="AA342" i="9" s="1"/>
  <c r="AA159" i="9" a="1"/>
  <c r="AA159" i="9" s="1"/>
  <c r="AA89" i="9" a="1"/>
  <c r="AA89" i="9" s="1"/>
  <c r="AA154" i="9" a="1"/>
  <c r="AA154" i="9" s="1"/>
  <c r="AA158" i="9" a="1"/>
  <c r="AA158" i="9" s="1"/>
  <c r="AA133" i="9" a="1"/>
  <c r="AA133" i="9" s="1"/>
  <c r="AA194" i="9" a="1"/>
  <c r="AA194" i="9" s="1"/>
  <c r="AA225" i="9" a="1"/>
  <c r="AA225" i="9" s="1"/>
  <c r="AA335" i="9" a="1"/>
  <c r="AA335" i="9" s="1"/>
  <c r="AA283" i="9" a="1"/>
  <c r="AA283" i="9" s="1"/>
  <c r="AA328" i="9" a="1"/>
  <c r="AA328" i="9" s="1"/>
  <c r="AA400" i="9" a="1"/>
  <c r="AA400" i="9" s="1"/>
  <c r="AA212" i="9" a="1"/>
  <c r="AA212" i="9" s="1"/>
  <c r="AA97" i="9" a="1"/>
  <c r="AA97" i="9" s="1"/>
  <c r="AA184" i="9" a="1"/>
  <c r="AA184" i="9" s="1"/>
  <c r="AA404" i="9" a="1"/>
  <c r="AA404" i="9" s="1"/>
  <c r="AA294" i="9" a="1"/>
  <c r="AA294" i="9" s="1"/>
  <c r="AA148" i="9" a="1"/>
  <c r="AA148" i="9" s="1"/>
  <c r="AA384" i="9" a="1"/>
  <c r="AA384" i="9" s="1"/>
  <c r="AA378" i="9" a="1"/>
  <c r="AA378" i="9" s="1"/>
  <c r="AA66" i="9" a="1"/>
  <c r="AA66" i="9" s="1"/>
  <c r="AA282" i="9" a="1"/>
  <c r="AA282" i="9" s="1"/>
  <c r="AA19" i="9" a="1"/>
  <c r="AA19" i="9" s="1"/>
  <c r="AA40" i="9" a="1"/>
  <c r="AA40" i="9" s="1"/>
  <c r="AA81" i="9" a="1"/>
  <c r="AA81" i="9" s="1"/>
  <c r="AA126" i="9" a="1"/>
  <c r="AA126" i="9" s="1"/>
  <c r="AA174" i="9" a="1"/>
  <c r="AA174" i="9" s="1"/>
  <c r="AA351" i="9" a="1"/>
  <c r="AA351" i="9" s="1"/>
  <c r="AA230" i="9" a="1"/>
  <c r="AA230" i="9" s="1"/>
  <c r="AA403" i="9" a="1"/>
  <c r="AA403" i="9" s="1"/>
  <c r="AA365" i="9" a="1"/>
  <c r="AA365" i="9" s="1"/>
  <c r="AA179" i="9" a="1"/>
  <c r="AA179" i="9" s="1"/>
  <c r="AA176" i="9" a="1"/>
  <c r="AA176" i="9" s="1"/>
  <c r="AA383" i="9" a="1"/>
  <c r="AA383" i="9" s="1"/>
  <c r="AA11" i="9" a="1"/>
  <c r="AA11" i="9" s="1"/>
  <c r="AA162" i="9" a="1"/>
  <c r="AA162" i="9" s="1"/>
  <c r="AA366" i="9" a="1"/>
  <c r="AA366" i="9" s="1"/>
  <c r="AA314" i="9" a="1"/>
  <c r="AA314" i="9" s="1"/>
  <c r="AA60" i="9" a="1"/>
  <c r="AA60" i="9" s="1"/>
  <c r="AA311" i="9" a="1"/>
  <c r="AA311" i="9" s="1"/>
  <c r="AA222" i="9" a="1"/>
  <c r="AA222" i="9" s="1"/>
  <c r="AA36" i="9" a="1"/>
  <c r="AA36" i="9" s="1"/>
  <c r="AA305" i="9" a="1"/>
  <c r="AA305" i="9" s="1"/>
  <c r="AA299" i="9" a="1"/>
  <c r="AA299" i="9" s="1"/>
  <c r="AA270" i="9" a="1"/>
  <c r="AA270" i="9" s="1"/>
  <c r="AA304" i="9" a="1"/>
  <c r="AA304" i="9" s="1"/>
  <c r="AA377" i="9" a="1"/>
  <c r="AA377" i="9" s="1"/>
  <c r="AA317" i="9" a="1"/>
  <c r="AA317" i="9" s="1"/>
  <c r="AA183" i="9" a="1"/>
  <c r="AA183" i="9" s="1"/>
  <c r="AA359" i="9" a="1"/>
  <c r="AA359" i="9" s="1"/>
  <c r="AA208" i="9" a="1"/>
  <c r="AA208" i="9" s="1"/>
  <c r="AA334" i="9" a="1"/>
  <c r="AA334" i="9" s="1"/>
  <c r="AA209" i="9" a="1"/>
  <c r="AA209" i="9" s="1"/>
  <c r="AA83" i="9" a="1"/>
  <c r="AA83" i="9" s="1"/>
  <c r="AA280" i="9" a="1"/>
  <c r="AA280" i="9" s="1"/>
  <c r="AA391" i="9" a="1"/>
  <c r="AA391" i="9" s="1"/>
  <c r="AA65" i="9" a="1"/>
  <c r="AA65" i="9" s="1"/>
  <c r="AA166" i="9" a="1"/>
  <c r="AA166" i="9" s="1"/>
  <c r="AA41" i="9" a="1"/>
  <c r="AA41" i="9" s="1"/>
  <c r="AA61" i="9" a="1"/>
  <c r="AA61" i="9" s="1"/>
  <c r="AA219" i="9" a="1"/>
  <c r="AA219" i="9" s="1"/>
  <c r="AA252" i="9" a="1"/>
  <c r="AA252" i="9" s="1"/>
  <c r="AA45" i="9" a="1"/>
  <c r="AA45" i="9" s="1"/>
  <c r="AA287" i="9" a="1"/>
  <c r="AA287" i="9" s="1"/>
  <c r="AA49" i="9" a="1"/>
  <c r="AA49" i="9" s="1"/>
  <c r="AA125" i="9" a="1"/>
  <c r="AA125" i="9" s="1"/>
  <c r="AA69" i="9" a="1"/>
  <c r="AA69" i="9" s="1"/>
  <c r="AA23" i="9" a="1"/>
  <c r="AA23" i="9" s="1"/>
  <c r="AA368" i="9" a="1"/>
  <c r="AA368" i="9" s="1"/>
  <c r="AA406" i="9" a="1"/>
  <c r="AA406" i="9" s="1"/>
  <c r="AA94" i="9" a="1"/>
  <c r="AA94" i="9" s="1"/>
  <c r="AA345" i="9" a="1"/>
  <c r="AA345" i="9" s="1"/>
  <c r="AA326" i="9" a="1"/>
  <c r="AA326" i="9" s="1"/>
  <c r="AA192" i="9" a="1"/>
  <c r="AA192" i="9" s="1"/>
  <c r="AA26" i="9" a="1"/>
  <c r="AA26" i="9" s="1"/>
  <c r="AA349" i="9" a="1"/>
  <c r="AA349" i="9" s="1"/>
  <c r="AA152" i="9" a="1"/>
  <c r="AA152" i="9" s="1"/>
  <c r="AA197" i="9" a="1"/>
  <c r="AA197" i="9" s="1"/>
  <c r="AA253" i="9" a="1"/>
  <c r="AA253" i="9" s="1"/>
  <c r="AA298" i="9" a="1"/>
  <c r="AA298" i="9" s="1"/>
  <c r="AA58" i="9" a="1"/>
  <c r="AA58" i="9" s="1"/>
  <c r="AA44" i="9" a="1"/>
  <c r="AA44" i="9" s="1"/>
  <c r="AA109" i="9" a="1"/>
  <c r="AA109" i="9" s="1"/>
  <c r="AA278" i="9" a="1"/>
  <c r="AA278" i="9" s="1"/>
  <c r="AA284" i="9" a="1"/>
  <c r="AA284" i="9" s="1"/>
  <c r="AA48" i="9" a="1"/>
  <c r="AA48" i="9" s="1"/>
  <c r="AA243" i="9" a="1"/>
  <c r="AA243" i="9" s="1"/>
  <c r="AA147" i="9" a="1"/>
  <c r="AA147" i="9" s="1"/>
  <c r="AA9" i="9" a="1"/>
  <c r="AA9" i="9" s="1"/>
  <c r="AA38" i="9" a="1"/>
  <c r="AA38" i="9" s="1"/>
  <c r="AA347" i="9" a="1"/>
  <c r="AA347" i="9" s="1"/>
  <c r="AA190" i="9" a="1"/>
  <c r="AA190" i="9" s="1"/>
  <c r="AA43" i="9" a="1"/>
  <c r="AA43" i="9" s="1"/>
  <c r="AA260" i="9" a="1"/>
  <c r="AA260" i="9" s="1"/>
  <c r="AA79" i="9" a="1"/>
  <c r="AA79" i="9" s="1"/>
  <c r="AA191" i="9" a="1"/>
  <c r="AA191" i="9" s="1"/>
  <c r="AA74" i="9" a="1"/>
  <c r="AA74" i="9" s="1"/>
  <c r="AA105" i="9" a="1"/>
  <c r="AA105" i="9" s="1"/>
  <c r="AA4" i="9" a="1"/>
  <c r="AA4" i="9" s="1"/>
  <c r="AA363" i="9" a="1"/>
  <c r="AA363" i="9" s="1"/>
  <c r="AA140" i="9" a="1"/>
  <c r="AA140" i="9" s="1"/>
  <c r="AA397" i="9" a="1"/>
  <c r="AA397" i="9" s="1"/>
  <c r="AA63" i="9" a="1"/>
  <c r="AA63" i="9" s="1"/>
  <c r="AA182" i="9" a="1"/>
  <c r="AA182" i="9" s="1"/>
  <c r="AA18" i="9" a="1"/>
  <c r="AA18" i="9" s="1"/>
  <c r="AA240" i="9" a="1"/>
  <c r="AA240" i="9" s="1"/>
  <c r="AA34" i="9" a="1"/>
  <c r="AA34" i="9" s="1"/>
  <c r="AA308" i="9" a="1"/>
  <c r="AA308" i="9" s="1"/>
  <c r="AA108" i="9" a="1"/>
  <c r="AA108" i="9" s="1"/>
  <c r="AA251" i="9" a="1"/>
  <c r="AA251" i="9" s="1"/>
  <c r="AA373" i="9" a="1"/>
  <c r="AA373" i="9" s="1"/>
  <c r="AA358" i="9" a="1"/>
  <c r="AA358" i="9" s="1"/>
  <c r="AA168" i="9" a="1"/>
  <c r="AA168" i="9" s="1"/>
  <c r="AA235" i="9" a="1"/>
  <c r="AA235" i="9" s="1"/>
  <c r="AA267" i="9" a="1"/>
  <c r="AA267" i="9" s="1"/>
  <c r="AA163" i="9" a="1"/>
  <c r="AA163" i="9" s="1"/>
  <c r="AA336" i="9" a="1"/>
  <c r="AA336" i="9" s="1"/>
  <c r="AA12" i="9" a="1"/>
  <c r="AA12" i="9" s="1"/>
  <c r="AA110" i="9" a="1"/>
  <c r="AA110" i="9" s="1"/>
  <c r="AA157" i="9" a="1"/>
  <c r="AA157" i="9" s="1"/>
  <c r="AA330" i="9" a="1"/>
  <c r="AA330" i="9" s="1"/>
  <c r="AA181" i="9" a="1"/>
  <c r="AA181" i="9" s="1"/>
  <c r="AA76" i="9" a="1"/>
  <c r="AA76" i="9" s="1"/>
  <c r="AA205" i="9" a="1"/>
  <c r="AA205" i="9" s="1"/>
  <c r="AA144" i="9" a="1"/>
  <c r="AA144" i="9" s="1"/>
  <c r="AA357" i="9" a="1"/>
  <c r="AA357" i="9" s="1"/>
  <c r="AA401" i="9" a="1"/>
  <c r="AA401" i="9" s="1"/>
  <c r="AA143" i="9" a="1"/>
  <c r="AA143" i="9" s="1"/>
  <c r="AA28" i="9" a="1"/>
  <c r="AA28" i="9" s="1"/>
  <c r="AA381" i="9" a="1"/>
  <c r="AA381" i="9" s="1"/>
  <c r="AA93" i="9" a="1"/>
  <c r="AA93" i="9" s="1"/>
  <c r="AA30" i="9" a="1"/>
  <c r="AA30" i="9" s="1"/>
  <c r="AA167" i="9" a="1"/>
  <c r="AA167" i="9" s="1"/>
  <c r="AA201" i="9" a="1"/>
  <c r="AA201" i="9" s="1"/>
  <c r="AA20" i="9" a="1"/>
  <c r="AA20" i="9" s="1"/>
  <c r="AA385" i="9" a="1"/>
  <c r="AA385" i="9" s="1"/>
  <c r="AA53" i="9" a="1"/>
  <c r="AA53" i="9" s="1"/>
  <c r="AA221" i="9" a="1"/>
  <c r="AA221" i="9" s="1"/>
  <c r="AA259" i="9" a="1"/>
  <c r="AA259" i="9" s="1"/>
  <c r="AA324" i="9" a="1"/>
  <c r="AA324" i="9" s="1"/>
  <c r="AA263" i="9" a="1"/>
  <c r="AA263" i="9" s="1"/>
  <c r="AA164" i="9" a="1"/>
  <c r="AA164" i="9" s="1"/>
  <c r="AA202" i="9" a="1"/>
  <c r="AA202" i="9" s="1"/>
  <c r="AA85" i="9" a="1"/>
  <c r="AA85" i="9" s="1"/>
  <c r="AA121" i="9" a="1"/>
  <c r="AA121" i="9" s="1"/>
  <c r="AA266" i="9" a="1"/>
  <c r="AA266" i="9" s="1"/>
  <c r="AA238" i="9" a="1"/>
  <c r="AA238" i="9" s="1"/>
  <c r="AA241" i="9" a="1"/>
  <c r="AA241" i="9" s="1"/>
  <c r="AA386" i="9" a="1"/>
  <c r="AA386" i="9" s="1"/>
  <c r="AA332" i="9" a="1"/>
  <c r="AA332" i="9" s="1"/>
  <c r="AA78" i="9" a="1"/>
  <c r="AA78" i="9" s="1"/>
  <c r="AA177" i="9" a="1"/>
  <c r="AA177" i="9" s="1"/>
  <c r="AA42" i="9" a="1"/>
  <c r="AA42" i="9" s="1"/>
  <c r="AA54" i="9" a="1"/>
  <c r="AA54" i="9" s="1"/>
  <c r="AA17" i="9" a="1"/>
  <c r="AA17" i="9" s="1"/>
  <c r="AA220" i="9" a="1"/>
  <c r="AA220" i="9" s="1"/>
  <c r="AA156" i="9" a="1"/>
  <c r="AA156" i="9" s="1"/>
  <c r="AA73" i="9" a="1"/>
  <c r="AA73" i="9" s="1"/>
  <c r="AA52" i="9" a="1"/>
  <c r="AA52" i="9" s="1"/>
  <c r="AA189" i="9" a="1"/>
  <c r="AA189" i="9" s="1"/>
  <c r="AA171" i="9" a="1"/>
  <c r="AA171" i="9" s="1"/>
  <c r="AA6" i="9" a="1"/>
  <c r="AA6" i="9" s="1"/>
  <c r="AA185" i="9" a="1"/>
  <c r="AA185" i="9" s="1"/>
  <c r="AA151" i="9" a="1"/>
  <c r="AA151" i="9" s="1"/>
  <c r="AA394" i="9" a="1"/>
  <c r="AA394" i="9" s="1"/>
  <c r="AA316" i="9" a="1"/>
  <c r="AA316" i="9" s="1"/>
  <c r="AA31" i="9" a="1"/>
  <c r="AA31" i="9" s="1"/>
  <c r="AA246" i="9" a="1"/>
  <c r="AA246" i="9" s="1"/>
  <c r="AA24" i="9" a="1"/>
  <c r="AA24" i="9" s="1"/>
  <c r="AA346" i="9" a="1"/>
  <c r="AA346" i="9" s="1"/>
  <c r="AA149" i="9" a="1"/>
  <c r="AA149" i="9" s="1"/>
  <c r="AA356" i="9" a="1"/>
  <c r="AA356" i="9" s="1"/>
  <c r="AA348" i="9" a="1"/>
  <c r="AA348" i="9" s="1"/>
  <c r="AA146" i="9" a="1"/>
  <c r="AA146" i="9" s="1"/>
  <c r="AA178" i="9" a="1"/>
  <c r="AA178" i="9" s="1"/>
  <c r="AA51" i="9" a="1"/>
  <c r="AA51" i="9" s="1"/>
  <c r="AA227" i="9" a="1"/>
  <c r="AA227" i="9" s="1"/>
  <c r="AA136" i="9" a="1"/>
  <c r="AA136" i="9" s="1"/>
  <c r="AA80" i="9" a="1"/>
  <c r="AA80" i="9" s="1"/>
  <c r="AA290" i="9" a="1"/>
  <c r="AA290" i="9" s="1"/>
  <c r="AA248" i="9" a="1"/>
  <c r="AA248" i="9" s="1"/>
  <c r="AA39" i="9" a="1"/>
  <c r="AA39" i="9" s="1"/>
  <c r="AA32" i="9" a="1"/>
  <c r="AA32" i="9" s="1"/>
  <c r="AA98" i="9" a="1"/>
  <c r="AA98" i="9" s="1"/>
  <c r="AA399" i="9" a="1"/>
  <c r="AA399" i="9" s="1"/>
  <c r="AA67" i="9" a="1"/>
  <c r="AA67" i="9" s="1"/>
  <c r="AA87" i="9" a="1"/>
  <c r="AA87" i="9" s="1"/>
  <c r="AA142" i="9" a="1"/>
  <c r="AA142" i="9" s="1"/>
  <c r="AA112" i="9" a="1"/>
  <c r="AA112" i="9" s="1"/>
  <c r="AA114" i="9" a="1"/>
  <c r="AA114" i="9" s="1"/>
  <c r="AA307" i="9" a="1"/>
  <c r="AA307" i="9" s="1"/>
  <c r="AA111" i="9" a="1"/>
  <c r="AA111" i="9" s="1"/>
  <c r="AA372" i="9" a="1"/>
  <c r="AA372" i="9" s="1"/>
  <c r="AA115" i="9" a="1"/>
  <c r="AA115" i="9" s="1"/>
  <c r="AA72" i="9" a="1"/>
  <c r="AA72" i="9" s="1"/>
  <c r="AA206" i="9" a="1"/>
  <c r="AA206" i="9" s="1"/>
  <c r="AA275" i="9" a="1"/>
  <c r="AA275" i="9" s="1"/>
  <c r="AA303" i="9" a="1"/>
  <c r="AA303" i="9" s="1"/>
  <c r="AA218" i="9" a="1"/>
  <c r="AA218" i="9" s="1"/>
  <c r="AA338" i="9" a="1"/>
  <c r="AA338" i="9" s="1"/>
  <c r="AA173" i="9" a="1"/>
  <c r="AA173" i="9" s="1"/>
  <c r="AA118" i="9" a="1"/>
  <c r="AA118" i="9" s="1"/>
  <c r="AA242" i="9" a="1"/>
  <c r="AA242" i="9" s="1"/>
  <c r="AA258" i="9" a="1"/>
  <c r="AA258" i="9" s="1"/>
  <c r="AA100" i="9" a="1"/>
  <c r="AA100" i="9" s="1"/>
  <c r="AA170" i="9" a="1"/>
  <c r="AA170" i="9" s="1"/>
  <c r="AA265" i="9" a="1"/>
  <c r="AA265" i="9" s="1"/>
  <c r="AA207" i="9" a="1"/>
  <c r="AA207" i="9" s="1"/>
  <c r="AA367" i="9" a="1"/>
  <c r="AA367" i="9" s="1"/>
  <c r="AA138" i="9" a="1"/>
  <c r="AA138" i="9" s="1"/>
  <c r="AA102" i="9" a="1"/>
  <c r="AA102" i="9" s="1"/>
  <c r="AA247" i="9" a="1"/>
  <c r="AA247" i="9" s="1"/>
  <c r="AA289" i="9" a="1"/>
  <c r="AA289" i="9" s="1"/>
  <c r="AA337" i="9" a="1"/>
  <c r="AA337" i="9" s="1"/>
  <c r="AA62" i="9" a="1"/>
  <c r="AA62" i="9" s="1"/>
  <c r="AA395" i="9" a="1"/>
  <c r="AA395" i="9" s="1"/>
  <c r="AA405" i="9" a="1"/>
  <c r="AA405" i="9" s="1"/>
  <c r="AA64" i="9" a="1"/>
  <c r="AA64" i="9" s="1"/>
  <c r="AA13" i="9" a="1"/>
  <c r="AA13" i="9" s="1"/>
  <c r="AA340" i="9" a="1"/>
  <c r="AA340" i="9" s="1"/>
  <c r="AA95" i="9" a="1"/>
  <c r="AA95" i="9" s="1"/>
  <c r="AA402" i="9" a="1"/>
  <c r="AA402" i="9" s="1"/>
  <c r="AA364" i="9" a="1"/>
  <c r="AA364" i="9" s="1"/>
  <c r="AA130" i="9" a="1"/>
  <c r="AA130" i="9" s="1"/>
  <c r="AA33" i="9" a="1"/>
  <c r="AA33" i="9" s="1"/>
  <c r="AA3" i="9" a="1"/>
  <c r="AA3" i="9" s="1"/>
  <c r="AA55" i="9" a="1"/>
  <c r="AA55" i="9" s="1"/>
  <c r="AA120" i="9" a="1"/>
  <c r="AA120" i="9" s="1"/>
  <c r="AA21" i="9" a="1"/>
  <c r="AA21" i="9" s="1"/>
  <c r="AA141" i="9" a="1"/>
  <c r="AA141" i="9" s="1"/>
  <c r="AA310" i="9" a="1"/>
  <c r="AA310" i="9" s="1"/>
  <c r="AA228" i="9" a="1"/>
  <c r="AA228" i="9" s="1"/>
  <c r="AA393" i="9" a="1"/>
  <c r="AA393" i="9" s="1"/>
  <c r="AA271" i="9" a="1"/>
  <c r="AA271" i="9" s="1"/>
  <c r="AA116" i="9" a="1"/>
  <c r="AA116" i="9" s="1"/>
  <c r="AA224" i="9" a="1"/>
  <c r="AA224" i="9" s="1"/>
  <c r="AA198" i="9" a="1"/>
  <c r="AA198" i="9" s="1"/>
  <c r="AA344" i="9" a="1"/>
  <c r="AA344" i="9" s="1"/>
  <c r="AA269" i="9" a="1"/>
  <c r="AA269" i="9" s="1"/>
  <c r="AA293" i="9" a="1"/>
  <c r="AA293" i="9" s="1"/>
  <c r="AA295" i="9" a="1"/>
  <c r="AA295" i="9" s="1"/>
  <c r="AA169" i="9" a="1"/>
  <c r="AA169" i="9" s="1"/>
  <c r="AA216" i="9" a="1"/>
  <c r="AA216" i="9" s="1"/>
  <c r="AA374" i="9" a="1"/>
  <c r="AA374" i="9" s="1"/>
  <c r="AA96" i="9" a="1"/>
  <c r="AA96" i="9" s="1"/>
  <c r="AA296" i="9" a="1"/>
  <c r="AA296" i="9" s="1"/>
  <c r="AA5" i="9" a="1"/>
  <c r="AA5" i="9" s="1"/>
  <c r="AA273" i="9" a="1"/>
  <c r="AA273" i="9" s="1"/>
  <c r="AA128" i="9" a="1"/>
  <c r="AA128" i="9" s="1"/>
  <c r="AA313" i="9" a="1"/>
  <c r="AA313" i="9" s="1"/>
  <c r="AA82" i="9" a="1"/>
  <c r="AA82" i="9" s="1"/>
  <c r="AA339" i="9" a="1"/>
  <c r="AA339" i="9" s="1"/>
  <c r="AA113" i="9" a="1"/>
  <c r="AA113" i="9" s="1"/>
  <c r="AA382" i="9" a="1"/>
  <c r="AA382" i="9" s="1"/>
  <c r="AA132" i="9" a="1"/>
  <c r="AA132" i="9" s="1"/>
  <c r="AA88" i="9" a="1"/>
  <c r="AA88" i="9" s="1"/>
  <c r="AA350" i="9" a="1"/>
  <c r="AA350" i="9" s="1"/>
  <c r="AA71" i="9" a="1"/>
  <c r="AA71" i="9" s="1"/>
  <c r="AA124" i="9" a="1"/>
  <c r="AA124" i="9" s="1"/>
  <c r="AA379" i="9" a="1"/>
  <c r="AA379" i="9" s="1"/>
  <c r="AA229" i="9" a="1"/>
  <c r="AA229" i="9" s="1"/>
  <c r="AA175" i="9" a="1"/>
  <c r="AA175" i="9" s="1"/>
  <c r="AA14" i="9" a="1"/>
  <c r="AA14" i="9" s="1"/>
  <c r="AA145" i="9" a="1"/>
  <c r="AA145" i="9" s="1"/>
  <c r="AA37" i="9" a="1"/>
  <c r="AA37" i="9" s="1"/>
  <c r="AA137" i="9" a="1"/>
  <c r="AA137" i="9" s="1"/>
  <c r="AA256" i="9" a="1"/>
  <c r="AA256" i="9" s="1"/>
  <c r="AA236" i="9" a="1"/>
  <c r="AA236" i="9" s="1"/>
  <c r="AA288" i="9" a="1"/>
  <c r="AA288" i="9" s="1"/>
  <c r="AA327" i="9" a="1"/>
  <c r="AA327" i="9" s="1"/>
  <c r="AA329" i="9" a="1"/>
  <c r="AA329" i="9" s="1"/>
  <c r="AA321" i="9" a="1"/>
  <c r="AA321" i="9" s="1"/>
  <c r="AA22" i="9" a="1"/>
  <c r="AA22" i="9" s="1"/>
  <c r="AA369" i="9" a="1"/>
  <c r="AA369" i="9" s="1"/>
  <c r="AA188" i="9" a="1"/>
  <c r="AA188" i="9" s="1"/>
  <c r="AA107" i="9" a="1"/>
  <c r="AA107" i="9" s="1"/>
  <c r="AA281" i="9" a="1"/>
  <c r="AA281" i="9" s="1"/>
  <c r="AA352" i="9" a="1"/>
  <c r="AA352" i="9" s="1"/>
  <c r="AA90" i="9" a="1"/>
  <c r="AA90" i="9" s="1"/>
  <c r="AA291" i="9" a="1"/>
  <c r="AA291" i="9" s="1"/>
  <c r="AA99" i="9" a="1"/>
  <c r="AA99" i="9" s="1"/>
  <c r="AA318" i="9" a="1"/>
  <c r="AA318" i="9" s="1"/>
  <c r="AA362" i="9" a="1"/>
  <c r="AA362" i="9" s="1"/>
  <c r="AA323" i="9" a="1"/>
  <c r="AA323" i="9" s="1"/>
  <c r="AA396" i="9" a="1"/>
  <c r="AA396" i="9" s="1"/>
  <c r="AA341" i="9" a="1"/>
  <c r="AA341" i="9" s="1"/>
  <c r="AA353" i="9" a="1"/>
  <c r="AA353" i="9" s="1"/>
  <c r="AA390" i="9" a="1"/>
  <c r="AA390" i="9" s="1"/>
  <c r="AA104" i="9" a="1"/>
  <c r="AA104" i="9" s="1"/>
  <c r="AA239" i="9" a="1"/>
  <c r="AA239" i="9" s="1"/>
  <c r="AA155" i="9" a="1"/>
  <c r="AA155" i="9" s="1"/>
  <c r="AA285" i="9" a="1"/>
  <c r="AA285" i="9" s="1"/>
  <c r="AA68" i="9" a="1"/>
  <c r="AA68" i="9" s="1"/>
  <c r="AA315" i="9" a="1"/>
  <c r="AA315" i="9" s="1"/>
  <c r="AA77" i="9" a="1"/>
  <c r="AA77" i="9" s="1"/>
  <c r="AA355" i="9" a="1"/>
  <c r="AA355" i="9" s="1"/>
  <c r="AA91" i="9" a="1"/>
  <c r="AA91" i="9" s="1"/>
  <c r="AA231" i="9" a="1"/>
  <c r="AA231" i="9" s="1"/>
  <c r="AA193" i="9" a="1"/>
  <c r="AA193" i="9" s="1"/>
  <c r="AA27" i="9" a="1"/>
  <c r="AA27" i="9" s="1"/>
  <c r="AA86" i="9" a="1"/>
  <c r="AA86" i="9" s="1"/>
  <c r="AA199" i="9" a="1"/>
  <c r="AA199" i="9" s="1"/>
  <c r="AA361" i="9" a="1"/>
  <c r="AA361" i="9" s="1"/>
  <c r="AA286" i="9" a="1"/>
  <c r="AA286" i="9" s="1"/>
  <c r="AA325" i="9" a="1"/>
  <c r="AA325" i="9" s="1"/>
  <c r="AA160" i="9" a="1"/>
  <c r="AA160" i="9" s="1"/>
  <c r="AA262" i="9" a="1"/>
  <c r="AA262" i="9" s="1"/>
  <c r="AA277" i="9" a="1"/>
  <c r="AA277" i="9" s="1"/>
  <c r="AA226" i="9" a="1"/>
  <c r="AA226" i="9" s="1"/>
  <c r="AA389" i="9" a="1"/>
  <c r="AA389" i="9" s="1"/>
  <c r="AA75" i="9" a="1"/>
  <c r="AA75" i="9" s="1"/>
  <c r="AA360" i="9" a="1"/>
  <c r="AA360" i="9" s="1"/>
  <c r="AA46" i="9" a="1"/>
  <c r="AA46" i="9" s="1"/>
  <c r="AA306" i="9" a="1"/>
  <c r="AA306" i="9" s="1"/>
  <c r="AA50" i="9" a="1"/>
  <c r="AA50" i="9" s="1"/>
  <c r="AA16" i="9" a="1"/>
  <c r="AA16" i="9" s="1"/>
  <c r="AA103" i="9" a="1"/>
  <c r="AA103" i="9" s="1"/>
  <c r="AA129" i="9" a="1"/>
  <c r="AA129" i="9" s="1"/>
  <c r="AA370" i="9" a="1"/>
  <c r="AA370" i="9" s="1"/>
  <c r="AA35" i="9" a="1"/>
  <c r="AA35" i="9" s="1"/>
  <c r="AA7" i="9" a="1"/>
  <c r="AA7" i="9" s="1"/>
  <c r="AA119" i="9" a="1"/>
  <c r="AA119" i="9" s="1"/>
  <c r="AA8" i="9" a="1"/>
  <c r="AA8" i="9" s="1"/>
  <c r="AA135" i="9" a="1"/>
  <c r="AA135" i="9" s="1"/>
  <c r="AA15" i="9" a="1"/>
  <c r="AA15" i="9" s="1"/>
  <c r="AA213" i="9" a="1"/>
  <c r="AA213" i="9" s="1"/>
  <c r="AA25" i="9" a="1"/>
  <c r="AA25" i="9" s="1"/>
  <c r="AA211" i="9" a="1"/>
  <c r="AA211" i="9" s="1"/>
  <c r="AA380" i="9" a="1"/>
  <c r="AA380" i="9" s="1"/>
  <c r="AA210" i="9" a="1"/>
  <c r="AA210" i="9" s="1"/>
  <c r="AA2" i="9" a="1"/>
  <c r="AA2" i="9" s="1"/>
  <c r="AA234" i="9" a="1"/>
  <c r="AA234" i="9" s="1"/>
  <c r="AA309" i="9" a="1"/>
  <c r="AA309" i="9" s="1"/>
  <c r="AA245" i="9" a="1"/>
  <c r="AA245" i="9" s="1"/>
  <c r="AA200" i="9" a="1"/>
  <c r="AA200" i="9" s="1"/>
  <c r="AA92" i="9" a="1"/>
  <c r="AA92" i="9" s="1"/>
  <c r="AA233" i="9" a="1"/>
  <c r="AA233" i="9" s="1"/>
  <c r="AA255" i="9" a="1"/>
  <c r="AA255" i="9" s="1"/>
  <c r="AA203" i="9" a="1"/>
  <c r="AA203" i="9" s="1"/>
  <c r="AA56" i="9" a="1"/>
  <c r="AA56" i="9" s="1"/>
  <c r="AA276" i="9" a="1"/>
  <c r="AA276" i="9" s="1"/>
  <c r="AA153" i="9" a="1"/>
  <c r="AA153" i="9" s="1"/>
  <c r="AA257" i="9" a="1"/>
  <c r="AA257" i="9" s="1"/>
  <c r="AA59" i="9" a="1"/>
  <c r="AA59" i="9" s="1"/>
  <c r="AA343" i="9" a="1"/>
  <c r="AA343" i="9" s="1"/>
  <c r="AA375" i="9" a="1"/>
  <c r="AA375" i="9" s="1"/>
  <c r="AA376" i="9" a="1"/>
  <c r="AA376" i="9" s="1"/>
  <c r="AA187" i="9" a="1"/>
  <c r="AA187" i="9" s="1"/>
  <c r="AA47" i="9" a="1"/>
  <c r="AA47" i="9" s="1"/>
  <c r="AA10" i="9" a="1"/>
  <c r="AA10" i="9" s="1"/>
  <c r="AA244" i="9" a="1"/>
  <c r="AA244" i="9" s="1"/>
  <c r="AA161" i="9" a="1"/>
  <c r="AA161" i="9" s="1"/>
  <c r="AA122" i="9" a="1"/>
  <c r="AA122" i="9" s="1"/>
  <c r="AA101" i="9" a="1"/>
  <c r="AA101" i="9" s="1"/>
  <c r="AA186" i="9" a="1"/>
  <c r="AA186" i="9" s="1"/>
  <c r="AA214" i="9" a="1"/>
  <c r="AA214" i="9" s="1"/>
  <c r="AA134" i="9" a="1"/>
  <c r="AA134" i="9" s="1"/>
  <c r="AA57" i="9" a="1"/>
  <c r="AA57" i="9" s="1"/>
  <c r="AA217" i="9" a="1"/>
  <c r="AA217" i="9" s="1"/>
  <c r="AA387" i="9" a="1"/>
  <c r="AA387" i="9" s="1"/>
  <c r="AA127" i="9" a="1"/>
  <c r="AA127" i="9" s="1"/>
  <c r="AA106" i="9" a="1"/>
  <c r="AA106" i="9" s="1"/>
  <c r="AA319" i="9" a="1"/>
  <c r="AA319" i="9" s="1"/>
  <c r="AA407" i="9" a="1"/>
  <c r="AA407" i="9" s="1"/>
  <c r="E9" i="8"/>
  <c r="E10" i="8"/>
  <c r="E11" i="8"/>
  <c r="N11" i="8"/>
  <c r="Y11" i="8" s="1"/>
  <c r="N10" i="8"/>
  <c r="Y10" i="8" s="1"/>
  <c r="N9" i="8"/>
  <c r="Y9" i="8" s="1"/>
  <c r="B302" i="8"/>
  <c r="C302" i="8"/>
  <c r="D302" i="8"/>
  <c r="E302" i="8"/>
  <c r="F302" i="8"/>
  <c r="G302" i="8"/>
  <c r="H302" i="8"/>
  <c r="O302" i="8" s="1"/>
  <c r="T302" i="8" s="1"/>
  <c r="I302" i="8"/>
  <c r="J302" i="8"/>
  <c r="K302" i="8"/>
  <c r="L302" i="8"/>
  <c r="M302" i="8"/>
  <c r="N302" i="8"/>
  <c r="Y302" i="8" s="1"/>
  <c r="P302" i="8"/>
  <c r="X302" i="8" s="1"/>
  <c r="Q302" i="8"/>
  <c r="V302" i="8" s="1"/>
  <c r="S302" i="8"/>
  <c r="U302" i="8"/>
  <c r="B303" i="8"/>
  <c r="C303" i="8"/>
  <c r="D303" i="8"/>
  <c r="E303" i="8"/>
  <c r="N303" i="8" s="1"/>
  <c r="Y303" i="8" s="1"/>
  <c r="F303" i="8"/>
  <c r="G303" i="8"/>
  <c r="H303" i="8"/>
  <c r="I303" i="8"/>
  <c r="J303" i="8"/>
  <c r="P303" i="8" s="1"/>
  <c r="X303" i="8" s="1"/>
  <c r="K303" i="8"/>
  <c r="L303" i="8"/>
  <c r="Q303" i="8" s="1"/>
  <c r="V303" i="8" s="1"/>
  <c r="M303" i="8"/>
  <c r="O303" i="8"/>
  <c r="T303" i="8" s="1"/>
  <c r="S303" i="8"/>
  <c r="U303" i="8"/>
  <c r="B304" i="8"/>
  <c r="C304" i="8"/>
  <c r="D304" i="8"/>
  <c r="E304" i="8"/>
  <c r="N304" i="8" s="1"/>
  <c r="Y304" i="8" s="1"/>
  <c r="F304" i="8"/>
  <c r="G304" i="8"/>
  <c r="H304" i="8"/>
  <c r="O304" i="8" s="1"/>
  <c r="I304" i="8"/>
  <c r="J304" i="8"/>
  <c r="K304" i="8"/>
  <c r="L304" i="8"/>
  <c r="M304" i="8"/>
  <c r="P304" i="8"/>
  <c r="X304" i="8" s="1"/>
  <c r="Q304" i="8"/>
  <c r="V304" i="8" s="1"/>
  <c r="S304" i="8"/>
  <c r="U304" i="8"/>
  <c r="B305" i="8"/>
  <c r="C305" i="8"/>
  <c r="D305" i="8"/>
  <c r="E305" i="8"/>
  <c r="N305" i="8" s="1"/>
  <c r="Y305" i="8" s="1"/>
  <c r="F305" i="8"/>
  <c r="G305" i="8"/>
  <c r="H305" i="8"/>
  <c r="I305" i="8"/>
  <c r="J305" i="8"/>
  <c r="P305" i="8" s="1"/>
  <c r="X305" i="8" s="1"/>
  <c r="K305" i="8"/>
  <c r="L305" i="8"/>
  <c r="Q305" i="8" s="1"/>
  <c r="V305" i="8" s="1"/>
  <c r="M305" i="8"/>
  <c r="O305" i="8"/>
  <c r="T305" i="8" s="1"/>
  <c r="S305" i="8"/>
  <c r="U305" i="8"/>
  <c r="B306" i="8"/>
  <c r="C306" i="8"/>
  <c r="D306" i="8"/>
  <c r="E306" i="8"/>
  <c r="N306" i="8" s="1"/>
  <c r="Y306" i="8" s="1"/>
  <c r="F306" i="8"/>
  <c r="G306" i="8"/>
  <c r="H306" i="8"/>
  <c r="O306" i="8" s="1"/>
  <c r="T306" i="8" s="1"/>
  <c r="I306" i="8"/>
  <c r="J306" i="8"/>
  <c r="K306" i="8"/>
  <c r="L306" i="8"/>
  <c r="M306" i="8"/>
  <c r="P306" i="8"/>
  <c r="X306" i="8" s="1"/>
  <c r="Q306" i="8"/>
  <c r="V306" i="8" s="1"/>
  <c r="S306" i="8"/>
  <c r="U306" i="8"/>
  <c r="B307" i="8"/>
  <c r="C307" i="8"/>
  <c r="D307" i="8"/>
  <c r="E307" i="8"/>
  <c r="N307" i="8" s="1"/>
  <c r="Y307" i="8" s="1"/>
  <c r="F307" i="8"/>
  <c r="G307" i="8"/>
  <c r="H307" i="8"/>
  <c r="I307" i="8"/>
  <c r="J307" i="8"/>
  <c r="K307" i="8"/>
  <c r="L307" i="8"/>
  <c r="Q307" i="8" s="1"/>
  <c r="V307" i="8" s="1"/>
  <c r="M307" i="8"/>
  <c r="O307" i="8"/>
  <c r="T307" i="8" s="1"/>
  <c r="P307" i="8"/>
  <c r="X307" i="8" s="1"/>
  <c r="S307" i="8"/>
  <c r="U307" i="8"/>
  <c r="B308" i="8"/>
  <c r="C308" i="8"/>
  <c r="D308" i="8"/>
  <c r="E308" i="8"/>
  <c r="N308" i="8" s="1"/>
  <c r="Y308" i="8" s="1"/>
  <c r="F308" i="8"/>
  <c r="G308" i="8"/>
  <c r="H308" i="8"/>
  <c r="I308" i="8"/>
  <c r="J308" i="8"/>
  <c r="P308" i="8" s="1"/>
  <c r="X308" i="8" s="1"/>
  <c r="K308" i="8"/>
  <c r="L308" i="8"/>
  <c r="Q308" i="8" s="1"/>
  <c r="V308" i="8" s="1"/>
  <c r="M308" i="8"/>
  <c r="O308" i="8"/>
  <c r="T308" i="8" s="1"/>
  <c r="S308" i="8"/>
  <c r="U308" i="8"/>
  <c r="B309" i="8"/>
  <c r="C309" i="8"/>
  <c r="D309" i="8"/>
  <c r="E309" i="8"/>
  <c r="N309" i="8" s="1"/>
  <c r="Y309" i="8" s="1"/>
  <c r="F309" i="8"/>
  <c r="G309" i="8"/>
  <c r="H309" i="8"/>
  <c r="O309" i="8" s="1"/>
  <c r="I309" i="8"/>
  <c r="J309" i="8"/>
  <c r="P309" i="8" s="1"/>
  <c r="X309" i="8" s="1"/>
  <c r="K309" i="8"/>
  <c r="L309" i="8"/>
  <c r="M309" i="8"/>
  <c r="Q309" i="8"/>
  <c r="V309" i="8" s="1"/>
  <c r="S309" i="8"/>
  <c r="U309" i="8"/>
  <c r="B310" i="8"/>
  <c r="C310" i="8"/>
  <c r="D310" i="8"/>
  <c r="E310" i="8"/>
  <c r="N310" i="8" s="1"/>
  <c r="Y310" i="8" s="1"/>
  <c r="F310" i="8"/>
  <c r="G310" i="8"/>
  <c r="H310" i="8"/>
  <c r="I310" i="8"/>
  <c r="J310" i="8"/>
  <c r="K310" i="8"/>
  <c r="L310" i="8"/>
  <c r="Q310" i="8" s="1"/>
  <c r="V310" i="8" s="1"/>
  <c r="M310" i="8"/>
  <c r="O310" i="8"/>
  <c r="T310" i="8" s="1"/>
  <c r="P310" i="8"/>
  <c r="X310" i="8" s="1"/>
  <c r="S310" i="8"/>
  <c r="U310" i="8"/>
  <c r="B311" i="8"/>
  <c r="C311" i="8"/>
  <c r="D311" i="8"/>
  <c r="E311" i="8"/>
  <c r="N311" i="8" s="1"/>
  <c r="Y311" i="8" s="1"/>
  <c r="F311" i="8"/>
  <c r="G311" i="8"/>
  <c r="H311" i="8"/>
  <c r="O311" i="8" s="1"/>
  <c r="T311" i="8" s="1"/>
  <c r="I311" i="8"/>
  <c r="J311" i="8"/>
  <c r="P311" i="8" s="1"/>
  <c r="X311" i="8" s="1"/>
  <c r="K311" i="8"/>
  <c r="L311" i="8"/>
  <c r="Q311" i="8" s="1"/>
  <c r="V311" i="8" s="1"/>
  <c r="M311" i="8"/>
  <c r="S311" i="8"/>
  <c r="U311" i="8"/>
  <c r="B312" i="8"/>
  <c r="C312" i="8"/>
  <c r="D312" i="8"/>
  <c r="E312" i="8"/>
  <c r="N312" i="8" s="1"/>
  <c r="Y312" i="8" s="1"/>
  <c r="F312" i="8"/>
  <c r="G312" i="8"/>
  <c r="H312" i="8"/>
  <c r="O312" i="8" s="1"/>
  <c r="I312" i="8"/>
  <c r="J312" i="8"/>
  <c r="P312" i="8" s="1"/>
  <c r="X312" i="8" s="1"/>
  <c r="K312" i="8"/>
  <c r="L312" i="8"/>
  <c r="M312" i="8"/>
  <c r="Q312" i="8"/>
  <c r="V312" i="8" s="1"/>
  <c r="S312" i="8"/>
  <c r="U312" i="8"/>
  <c r="B313" i="8"/>
  <c r="C313" i="8"/>
  <c r="D313" i="8"/>
  <c r="E313" i="8"/>
  <c r="N313" i="8" s="1"/>
  <c r="Y313" i="8" s="1"/>
  <c r="F313" i="8"/>
  <c r="G313" i="8"/>
  <c r="H313" i="8"/>
  <c r="O313" i="8" s="1"/>
  <c r="T313" i="8" s="1"/>
  <c r="I313" i="8"/>
  <c r="J313" i="8"/>
  <c r="P313" i="8" s="1"/>
  <c r="X313" i="8" s="1"/>
  <c r="K313" i="8"/>
  <c r="L313" i="8"/>
  <c r="Q313" i="8" s="1"/>
  <c r="V313" i="8" s="1"/>
  <c r="M313" i="8"/>
  <c r="S313" i="8"/>
  <c r="U313" i="8"/>
  <c r="B314" i="8"/>
  <c r="C314" i="8"/>
  <c r="D314" i="8"/>
  <c r="E314" i="8"/>
  <c r="N314" i="8" s="1"/>
  <c r="Y314" i="8" s="1"/>
  <c r="F314" i="8"/>
  <c r="G314" i="8"/>
  <c r="H314" i="8"/>
  <c r="O314" i="8" s="1"/>
  <c r="I314" i="8"/>
  <c r="J314" i="8"/>
  <c r="P314" i="8" s="1"/>
  <c r="X314" i="8" s="1"/>
  <c r="K314" i="8"/>
  <c r="L314" i="8"/>
  <c r="M314" i="8"/>
  <c r="Q314" i="8"/>
  <c r="V314" i="8" s="1"/>
  <c r="S314" i="8"/>
  <c r="U314" i="8"/>
  <c r="B315" i="8"/>
  <c r="C315" i="8"/>
  <c r="D315" i="8"/>
  <c r="E315" i="8"/>
  <c r="N315" i="8" s="1"/>
  <c r="Y315" i="8" s="1"/>
  <c r="F315" i="8"/>
  <c r="G315" i="8"/>
  <c r="H315" i="8"/>
  <c r="O315" i="8" s="1"/>
  <c r="T315" i="8" s="1"/>
  <c r="I315" i="8"/>
  <c r="J315" i="8"/>
  <c r="P315" i="8" s="1"/>
  <c r="X315" i="8" s="1"/>
  <c r="K315" i="8"/>
  <c r="L315" i="8"/>
  <c r="M315" i="8"/>
  <c r="Q315" i="8"/>
  <c r="V315" i="8" s="1"/>
  <c r="S315" i="8"/>
  <c r="U315" i="8"/>
  <c r="B316" i="8"/>
  <c r="C316" i="8"/>
  <c r="D316" i="8"/>
  <c r="E316" i="8"/>
  <c r="N316" i="8" s="1"/>
  <c r="Y316" i="8" s="1"/>
  <c r="F316" i="8"/>
  <c r="G316" i="8"/>
  <c r="H316" i="8"/>
  <c r="O316" i="8" s="1"/>
  <c r="T316" i="8" s="1"/>
  <c r="I316" i="8"/>
  <c r="J316" i="8"/>
  <c r="P316" i="8" s="1"/>
  <c r="X316" i="8" s="1"/>
  <c r="K316" i="8"/>
  <c r="L316" i="8"/>
  <c r="Q316" i="8" s="1"/>
  <c r="V316" i="8" s="1"/>
  <c r="M316" i="8"/>
  <c r="S316" i="8"/>
  <c r="U316" i="8"/>
  <c r="B317" i="8"/>
  <c r="C317" i="8"/>
  <c r="D317" i="8"/>
  <c r="E317" i="8"/>
  <c r="N317" i="8" s="1"/>
  <c r="Y317" i="8" s="1"/>
  <c r="F317" i="8"/>
  <c r="G317" i="8"/>
  <c r="H317" i="8"/>
  <c r="O317" i="8" s="1"/>
  <c r="I317" i="8"/>
  <c r="J317" i="8"/>
  <c r="P317" i="8" s="1"/>
  <c r="X317" i="8" s="1"/>
  <c r="K317" i="8"/>
  <c r="L317" i="8"/>
  <c r="M317" i="8"/>
  <c r="Q317" i="8"/>
  <c r="V317" i="8" s="1"/>
  <c r="S317" i="8"/>
  <c r="U317" i="8"/>
  <c r="B318" i="8"/>
  <c r="C318" i="8"/>
  <c r="D318" i="8"/>
  <c r="E318" i="8"/>
  <c r="N318" i="8" s="1"/>
  <c r="Y318" i="8" s="1"/>
  <c r="F318" i="8"/>
  <c r="G318" i="8"/>
  <c r="H318" i="8"/>
  <c r="O318" i="8" s="1"/>
  <c r="I318" i="8"/>
  <c r="J318" i="8"/>
  <c r="P318" i="8" s="1"/>
  <c r="X318" i="8" s="1"/>
  <c r="K318" i="8"/>
  <c r="L318" i="8"/>
  <c r="Q318" i="8" s="1"/>
  <c r="V318" i="8" s="1"/>
  <c r="M318" i="8"/>
  <c r="S318" i="8"/>
  <c r="U318" i="8"/>
  <c r="B319" i="8"/>
  <c r="C319" i="8"/>
  <c r="D319" i="8"/>
  <c r="E319" i="8"/>
  <c r="N319" i="8" s="1"/>
  <c r="F319" i="8"/>
  <c r="G319" i="8"/>
  <c r="H319" i="8"/>
  <c r="O319" i="8" s="1"/>
  <c r="I319" i="8"/>
  <c r="J319" i="8"/>
  <c r="P319" i="8" s="1"/>
  <c r="X319" i="8" s="1"/>
  <c r="K319" i="8"/>
  <c r="L319" i="8"/>
  <c r="Q319" i="8" s="1"/>
  <c r="V319" i="8" s="1"/>
  <c r="M319" i="8"/>
  <c r="S319" i="8"/>
  <c r="U319" i="8"/>
  <c r="Y319" i="8"/>
  <c r="B320" i="8"/>
  <c r="C320" i="8"/>
  <c r="D320" i="8"/>
  <c r="E320" i="8"/>
  <c r="N320" i="8" s="1"/>
  <c r="Y320" i="8" s="1"/>
  <c r="F320" i="8"/>
  <c r="G320" i="8"/>
  <c r="H320" i="8"/>
  <c r="O320" i="8" s="1"/>
  <c r="T320" i="8" s="1"/>
  <c r="I320" i="8"/>
  <c r="J320" i="8"/>
  <c r="P320" i="8" s="1"/>
  <c r="X320" i="8" s="1"/>
  <c r="K320" i="8"/>
  <c r="L320" i="8"/>
  <c r="M320" i="8"/>
  <c r="Q320" i="8"/>
  <c r="V320" i="8" s="1"/>
  <c r="S320" i="8"/>
  <c r="U320" i="8"/>
  <c r="B321" i="8"/>
  <c r="C321" i="8"/>
  <c r="D321" i="8"/>
  <c r="E321" i="8"/>
  <c r="N321" i="8" s="1"/>
  <c r="Y321" i="8" s="1"/>
  <c r="F321" i="8"/>
  <c r="G321" i="8"/>
  <c r="H321" i="8"/>
  <c r="O321" i="8" s="1"/>
  <c r="T321" i="8" s="1"/>
  <c r="I321" i="8"/>
  <c r="J321" i="8"/>
  <c r="P321" i="8" s="1"/>
  <c r="X321" i="8" s="1"/>
  <c r="K321" i="8"/>
  <c r="L321" i="8"/>
  <c r="Q321" i="8" s="1"/>
  <c r="V321" i="8" s="1"/>
  <c r="M321" i="8"/>
  <c r="S321" i="8"/>
  <c r="U321" i="8"/>
  <c r="B274" i="8"/>
  <c r="C274" i="8"/>
  <c r="D274" i="8"/>
  <c r="E274" i="8"/>
  <c r="N274" i="8" s="1"/>
  <c r="Y274" i="8" s="1"/>
  <c r="F274" i="8"/>
  <c r="G274" i="8"/>
  <c r="H274" i="8"/>
  <c r="O274" i="8" s="1"/>
  <c r="T274" i="8" s="1"/>
  <c r="I274" i="8"/>
  <c r="J274" i="8"/>
  <c r="P274" i="8" s="1"/>
  <c r="X274" i="8" s="1"/>
  <c r="K274" i="8"/>
  <c r="L274" i="8"/>
  <c r="M274" i="8"/>
  <c r="Q274" i="8"/>
  <c r="V274" i="8" s="1"/>
  <c r="S274" i="8"/>
  <c r="U274" i="8"/>
  <c r="B322" i="8"/>
  <c r="C322" i="8"/>
  <c r="D322" i="8"/>
  <c r="E322" i="8"/>
  <c r="N322" i="8" s="1"/>
  <c r="Y322" i="8" s="1"/>
  <c r="F322" i="8"/>
  <c r="G322" i="8"/>
  <c r="H322" i="8"/>
  <c r="O322" i="8" s="1"/>
  <c r="I322" i="8"/>
  <c r="J322" i="8"/>
  <c r="P322" i="8" s="1"/>
  <c r="X322" i="8" s="1"/>
  <c r="K322" i="8"/>
  <c r="L322" i="8"/>
  <c r="Q322" i="8" s="1"/>
  <c r="V322" i="8" s="1"/>
  <c r="M322" i="8"/>
  <c r="S322" i="8"/>
  <c r="U322" i="8"/>
  <c r="B323" i="8"/>
  <c r="C323" i="8"/>
  <c r="D323" i="8"/>
  <c r="E323" i="8"/>
  <c r="N323" i="8" s="1"/>
  <c r="Y323" i="8" s="1"/>
  <c r="F323" i="8"/>
  <c r="G323" i="8"/>
  <c r="H323" i="8"/>
  <c r="O323" i="8" s="1"/>
  <c r="I323" i="8"/>
  <c r="J323" i="8"/>
  <c r="P323" i="8" s="1"/>
  <c r="X323" i="8" s="1"/>
  <c r="K323" i="8"/>
  <c r="L323" i="8"/>
  <c r="Q323" i="8" s="1"/>
  <c r="V323" i="8" s="1"/>
  <c r="M323" i="8"/>
  <c r="S323" i="8"/>
  <c r="U323" i="8"/>
  <c r="B324" i="8"/>
  <c r="C324" i="8"/>
  <c r="D324" i="8"/>
  <c r="E324" i="8"/>
  <c r="N324" i="8" s="1"/>
  <c r="Y324" i="8" s="1"/>
  <c r="F324" i="8"/>
  <c r="G324" i="8"/>
  <c r="H324" i="8"/>
  <c r="O324" i="8" s="1"/>
  <c r="I324" i="8"/>
  <c r="J324" i="8"/>
  <c r="P324" i="8" s="1"/>
  <c r="X324" i="8" s="1"/>
  <c r="K324" i="8"/>
  <c r="L324" i="8"/>
  <c r="Q324" i="8" s="1"/>
  <c r="V324" i="8" s="1"/>
  <c r="M324" i="8"/>
  <c r="S324" i="8"/>
  <c r="U324" i="8"/>
  <c r="B325" i="8"/>
  <c r="C325" i="8"/>
  <c r="D325" i="8"/>
  <c r="E325" i="8"/>
  <c r="N325" i="8" s="1"/>
  <c r="Y325" i="8" s="1"/>
  <c r="F325" i="8"/>
  <c r="G325" i="8"/>
  <c r="H325" i="8"/>
  <c r="I325" i="8"/>
  <c r="J325" i="8"/>
  <c r="P325" i="8" s="1"/>
  <c r="X325" i="8" s="1"/>
  <c r="K325" i="8"/>
  <c r="L325" i="8"/>
  <c r="Q325" i="8" s="1"/>
  <c r="V325" i="8" s="1"/>
  <c r="M325" i="8"/>
  <c r="O325" i="8"/>
  <c r="T325" i="8" s="1"/>
  <c r="S325" i="8"/>
  <c r="U325" i="8"/>
  <c r="B326" i="8"/>
  <c r="C326" i="8"/>
  <c r="D326" i="8"/>
  <c r="E326" i="8"/>
  <c r="N326" i="8" s="1"/>
  <c r="Y326" i="8" s="1"/>
  <c r="F326" i="8"/>
  <c r="G326" i="8"/>
  <c r="H326" i="8"/>
  <c r="O326" i="8" s="1"/>
  <c r="I326" i="8"/>
  <c r="J326" i="8"/>
  <c r="P326" i="8" s="1"/>
  <c r="X326" i="8" s="1"/>
  <c r="K326" i="8"/>
  <c r="L326" i="8"/>
  <c r="Q326" i="8" s="1"/>
  <c r="V326" i="8" s="1"/>
  <c r="M326" i="8"/>
  <c r="S326" i="8"/>
  <c r="U326" i="8"/>
  <c r="B327" i="8"/>
  <c r="C327" i="8"/>
  <c r="D327" i="8"/>
  <c r="E327" i="8"/>
  <c r="N327" i="8" s="1"/>
  <c r="Y327" i="8" s="1"/>
  <c r="F327" i="8"/>
  <c r="G327" i="8"/>
  <c r="H327" i="8"/>
  <c r="O327" i="8" s="1"/>
  <c r="I327" i="8"/>
  <c r="J327" i="8"/>
  <c r="K327" i="8"/>
  <c r="L327" i="8"/>
  <c r="Q327" i="8" s="1"/>
  <c r="V327" i="8" s="1"/>
  <c r="M327" i="8"/>
  <c r="P327" i="8"/>
  <c r="X327" i="8" s="1"/>
  <c r="S327" i="8"/>
  <c r="U327" i="8"/>
  <c r="B368" i="8"/>
  <c r="C368" i="8"/>
  <c r="D368" i="8"/>
  <c r="E368" i="8"/>
  <c r="N368" i="8" s="1"/>
  <c r="Y368" i="8" s="1"/>
  <c r="F368" i="8"/>
  <c r="G368" i="8"/>
  <c r="H368" i="8"/>
  <c r="O368" i="8" s="1"/>
  <c r="I368" i="8"/>
  <c r="J368" i="8"/>
  <c r="P368" i="8" s="1"/>
  <c r="X368" i="8" s="1"/>
  <c r="K368" i="8"/>
  <c r="L368" i="8"/>
  <c r="Q368" i="8" s="1"/>
  <c r="V368" i="8" s="1"/>
  <c r="M368" i="8"/>
  <c r="S368" i="8"/>
  <c r="U368" i="8"/>
  <c r="B369" i="8"/>
  <c r="C369" i="8"/>
  <c r="D369" i="8"/>
  <c r="E369" i="8"/>
  <c r="N369" i="8" s="1"/>
  <c r="Y369" i="8" s="1"/>
  <c r="F369" i="8"/>
  <c r="G369" i="8"/>
  <c r="H369" i="8"/>
  <c r="O369" i="8" s="1"/>
  <c r="T369" i="8" s="1"/>
  <c r="I369" i="8"/>
  <c r="J369" i="8"/>
  <c r="K369" i="8"/>
  <c r="L369" i="8"/>
  <c r="M369" i="8"/>
  <c r="P369" i="8"/>
  <c r="X369" i="8" s="1"/>
  <c r="Q369" i="8"/>
  <c r="V369" i="8" s="1"/>
  <c r="S369" i="8"/>
  <c r="U369" i="8"/>
  <c r="B370" i="8"/>
  <c r="C370" i="8"/>
  <c r="D370" i="8"/>
  <c r="E370" i="8"/>
  <c r="N370" i="8" s="1"/>
  <c r="Y370" i="8" s="1"/>
  <c r="F370" i="8"/>
  <c r="G370" i="8"/>
  <c r="H370" i="8"/>
  <c r="O370" i="8" s="1"/>
  <c r="I370" i="8"/>
  <c r="J370" i="8"/>
  <c r="P370" i="8" s="1"/>
  <c r="X370" i="8" s="1"/>
  <c r="K370" i="8"/>
  <c r="L370" i="8"/>
  <c r="Q370" i="8" s="1"/>
  <c r="V370" i="8" s="1"/>
  <c r="M370" i="8"/>
  <c r="S370" i="8"/>
  <c r="U370" i="8"/>
  <c r="B371" i="8"/>
  <c r="C371" i="8"/>
  <c r="D371" i="8"/>
  <c r="E371" i="8"/>
  <c r="N371" i="8" s="1"/>
  <c r="Y371" i="8" s="1"/>
  <c r="F371" i="8"/>
  <c r="G371" i="8"/>
  <c r="H371" i="8"/>
  <c r="I371" i="8"/>
  <c r="J371" i="8"/>
  <c r="K371" i="8"/>
  <c r="L371" i="8"/>
  <c r="Q371" i="8" s="1"/>
  <c r="V371" i="8" s="1"/>
  <c r="M371" i="8"/>
  <c r="O371" i="8"/>
  <c r="T371" i="8" s="1"/>
  <c r="P371" i="8"/>
  <c r="X371" i="8" s="1"/>
  <c r="S371" i="8"/>
  <c r="U371" i="8"/>
  <c r="B372" i="8"/>
  <c r="C372" i="8"/>
  <c r="D372" i="8"/>
  <c r="E372" i="8"/>
  <c r="F372" i="8"/>
  <c r="G372" i="8"/>
  <c r="H372" i="8"/>
  <c r="O372" i="8" s="1"/>
  <c r="I372" i="8"/>
  <c r="J372" i="8"/>
  <c r="P372" i="8" s="1"/>
  <c r="X372" i="8" s="1"/>
  <c r="K372" i="8"/>
  <c r="L372" i="8"/>
  <c r="Q372" i="8" s="1"/>
  <c r="V372" i="8" s="1"/>
  <c r="M372" i="8"/>
  <c r="N372" i="8"/>
  <c r="Y372" i="8" s="1"/>
  <c r="S372" i="8"/>
  <c r="U372" i="8"/>
  <c r="B373" i="8"/>
  <c r="C373" i="8"/>
  <c r="D373" i="8"/>
  <c r="E373" i="8"/>
  <c r="N373" i="8" s="1"/>
  <c r="Y373" i="8" s="1"/>
  <c r="F373" i="8"/>
  <c r="G373" i="8"/>
  <c r="H373" i="8"/>
  <c r="O373" i="8" s="1"/>
  <c r="I373" i="8"/>
  <c r="J373" i="8"/>
  <c r="P373" i="8" s="1"/>
  <c r="X373" i="8" s="1"/>
  <c r="K373" i="8"/>
  <c r="L373" i="8"/>
  <c r="Q373" i="8" s="1"/>
  <c r="V373" i="8" s="1"/>
  <c r="M373" i="8"/>
  <c r="S373" i="8"/>
  <c r="U373" i="8"/>
  <c r="B374" i="8"/>
  <c r="C374" i="8"/>
  <c r="D374" i="8"/>
  <c r="E374" i="8"/>
  <c r="N374" i="8" s="1"/>
  <c r="Y374" i="8" s="1"/>
  <c r="F374" i="8"/>
  <c r="G374" i="8"/>
  <c r="H374" i="8"/>
  <c r="I374" i="8"/>
  <c r="J374" i="8"/>
  <c r="P374" i="8" s="1"/>
  <c r="X374" i="8" s="1"/>
  <c r="K374" i="8"/>
  <c r="L374" i="8"/>
  <c r="Q374" i="8" s="1"/>
  <c r="V374" i="8" s="1"/>
  <c r="M374" i="8"/>
  <c r="O374" i="8"/>
  <c r="S374" i="8"/>
  <c r="U374" i="8"/>
  <c r="B375" i="8"/>
  <c r="C375" i="8"/>
  <c r="D375" i="8"/>
  <c r="E375" i="8"/>
  <c r="N375" i="8" s="1"/>
  <c r="Y375" i="8" s="1"/>
  <c r="F375" i="8"/>
  <c r="G375" i="8"/>
  <c r="H375" i="8"/>
  <c r="I375" i="8"/>
  <c r="J375" i="8"/>
  <c r="P375" i="8" s="1"/>
  <c r="X375" i="8" s="1"/>
  <c r="K375" i="8"/>
  <c r="L375" i="8"/>
  <c r="Q375" i="8" s="1"/>
  <c r="V375" i="8" s="1"/>
  <c r="M375" i="8"/>
  <c r="O375" i="8"/>
  <c r="T375" i="8" s="1"/>
  <c r="S375" i="8"/>
  <c r="U375" i="8"/>
  <c r="B376" i="8"/>
  <c r="C376" i="8"/>
  <c r="D376" i="8"/>
  <c r="E376" i="8"/>
  <c r="N376" i="8" s="1"/>
  <c r="Y376" i="8" s="1"/>
  <c r="F376" i="8"/>
  <c r="G376" i="8"/>
  <c r="H376" i="8"/>
  <c r="O376" i="8" s="1"/>
  <c r="I376" i="8"/>
  <c r="J376" i="8"/>
  <c r="P376" i="8" s="1"/>
  <c r="X376" i="8" s="1"/>
  <c r="K376" i="8"/>
  <c r="L376" i="8"/>
  <c r="Q376" i="8" s="1"/>
  <c r="V376" i="8" s="1"/>
  <c r="M376" i="8"/>
  <c r="S376" i="8"/>
  <c r="U376" i="8"/>
  <c r="B377" i="8"/>
  <c r="C377" i="8"/>
  <c r="D377" i="8"/>
  <c r="E377" i="8"/>
  <c r="N377" i="8" s="1"/>
  <c r="Y377" i="8" s="1"/>
  <c r="F377" i="8"/>
  <c r="G377" i="8"/>
  <c r="H377" i="8"/>
  <c r="O377" i="8" s="1"/>
  <c r="I377" i="8"/>
  <c r="J377" i="8"/>
  <c r="P377" i="8" s="1"/>
  <c r="X377" i="8" s="1"/>
  <c r="K377" i="8"/>
  <c r="L377" i="8"/>
  <c r="Q377" i="8" s="1"/>
  <c r="V377" i="8" s="1"/>
  <c r="M377" i="8"/>
  <c r="S377" i="8"/>
  <c r="U377" i="8"/>
  <c r="B378" i="8"/>
  <c r="C378" i="8"/>
  <c r="D378" i="8"/>
  <c r="E378" i="8"/>
  <c r="N378" i="8" s="1"/>
  <c r="Y378" i="8" s="1"/>
  <c r="F378" i="8"/>
  <c r="G378" i="8"/>
  <c r="H378" i="8"/>
  <c r="O378" i="8" s="1"/>
  <c r="I378" i="8"/>
  <c r="J378" i="8"/>
  <c r="P378" i="8" s="1"/>
  <c r="X378" i="8" s="1"/>
  <c r="K378" i="8"/>
  <c r="L378" i="8"/>
  <c r="Q378" i="8" s="1"/>
  <c r="V378" i="8" s="1"/>
  <c r="M378" i="8"/>
  <c r="S378" i="8"/>
  <c r="U378" i="8"/>
  <c r="B379" i="8"/>
  <c r="C379" i="8"/>
  <c r="D379" i="8"/>
  <c r="E379" i="8"/>
  <c r="N379" i="8" s="1"/>
  <c r="Y379" i="8" s="1"/>
  <c r="F379" i="8"/>
  <c r="G379" i="8"/>
  <c r="H379" i="8"/>
  <c r="O379" i="8" s="1"/>
  <c r="I379" i="8"/>
  <c r="J379" i="8"/>
  <c r="K379" i="8"/>
  <c r="L379" i="8"/>
  <c r="Q379" i="8" s="1"/>
  <c r="V379" i="8" s="1"/>
  <c r="M379" i="8"/>
  <c r="P379" i="8"/>
  <c r="X379" i="8" s="1"/>
  <c r="S379" i="8"/>
  <c r="U379" i="8"/>
  <c r="B380" i="8"/>
  <c r="C380" i="8"/>
  <c r="D380" i="8"/>
  <c r="E380" i="8"/>
  <c r="N380" i="8" s="1"/>
  <c r="Y380" i="8" s="1"/>
  <c r="F380" i="8"/>
  <c r="G380" i="8"/>
  <c r="H380" i="8"/>
  <c r="I380" i="8"/>
  <c r="J380" i="8"/>
  <c r="K380" i="8"/>
  <c r="L380" i="8"/>
  <c r="Q380" i="8" s="1"/>
  <c r="V380" i="8" s="1"/>
  <c r="M380" i="8"/>
  <c r="O380" i="8"/>
  <c r="T380" i="8" s="1"/>
  <c r="P380" i="8"/>
  <c r="X380" i="8" s="1"/>
  <c r="S380" i="8"/>
  <c r="U380" i="8"/>
  <c r="B381" i="8"/>
  <c r="C381" i="8"/>
  <c r="D381" i="8"/>
  <c r="E381" i="8"/>
  <c r="F381" i="8"/>
  <c r="G381" i="8"/>
  <c r="H381" i="8"/>
  <c r="O381" i="8" s="1"/>
  <c r="T381" i="8" s="1"/>
  <c r="I381" i="8"/>
  <c r="J381" i="8"/>
  <c r="P381" i="8" s="1"/>
  <c r="X381" i="8" s="1"/>
  <c r="K381" i="8"/>
  <c r="L381" i="8"/>
  <c r="M381" i="8"/>
  <c r="N381" i="8"/>
  <c r="Y381" i="8" s="1"/>
  <c r="Q381" i="8"/>
  <c r="V381" i="8" s="1"/>
  <c r="S381" i="8"/>
  <c r="U381" i="8"/>
  <c r="B382" i="8"/>
  <c r="C382" i="8"/>
  <c r="D382" i="8"/>
  <c r="E382" i="8"/>
  <c r="N382" i="8" s="1"/>
  <c r="Y382" i="8" s="1"/>
  <c r="F382" i="8"/>
  <c r="G382" i="8"/>
  <c r="H382" i="8"/>
  <c r="O382" i="8" s="1"/>
  <c r="I382" i="8"/>
  <c r="J382" i="8"/>
  <c r="P382" i="8" s="1"/>
  <c r="X382" i="8" s="1"/>
  <c r="K382" i="8"/>
  <c r="L382" i="8"/>
  <c r="Q382" i="8" s="1"/>
  <c r="V382" i="8" s="1"/>
  <c r="M382" i="8"/>
  <c r="S382" i="8"/>
  <c r="U382" i="8"/>
  <c r="B233" i="8"/>
  <c r="C233" i="8"/>
  <c r="D233" i="8"/>
  <c r="E233" i="8"/>
  <c r="N233" i="8" s="1"/>
  <c r="Y233" i="8" s="1"/>
  <c r="F233" i="8"/>
  <c r="G233" i="8"/>
  <c r="H233" i="8"/>
  <c r="O233" i="8" s="1"/>
  <c r="T233" i="8" s="1"/>
  <c r="I233" i="8"/>
  <c r="J233" i="8"/>
  <c r="P233" i="8" s="1"/>
  <c r="X233" i="8" s="1"/>
  <c r="K233" i="8"/>
  <c r="L233" i="8"/>
  <c r="Q233" i="8" s="1"/>
  <c r="M233" i="8"/>
  <c r="S233" i="8"/>
  <c r="U233" i="8"/>
  <c r="V233" i="8"/>
  <c r="B383" i="8"/>
  <c r="C383" i="8"/>
  <c r="D383" i="8"/>
  <c r="E383" i="8"/>
  <c r="N383" i="8" s="1"/>
  <c r="Y383" i="8" s="1"/>
  <c r="F383" i="8"/>
  <c r="G383" i="8"/>
  <c r="H383" i="8"/>
  <c r="O383" i="8" s="1"/>
  <c r="I383" i="8"/>
  <c r="J383" i="8"/>
  <c r="P383" i="8" s="1"/>
  <c r="X383" i="8" s="1"/>
  <c r="K383" i="8"/>
  <c r="L383" i="8"/>
  <c r="M383" i="8"/>
  <c r="Q383" i="8"/>
  <c r="V383" i="8" s="1"/>
  <c r="S383" i="8"/>
  <c r="U383" i="8"/>
  <c r="B234" i="8"/>
  <c r="C234" i="8"/>
  <c r="D234" i="8"/>
  <c r="E234" i="8"/>
  <c r="N234" i="8" s="1"/>
  <c r="Y234" i="8" s="1"/>
  <c r="F234" i="8"/>
  <c r="G234" i="8"/>
  <c r="H234" i="8"/>
  <c r="O234" i="8" s="1"/>
  <c r="T234" i="8" s="1"/>
  <c r="I234" i="8"/>
  <c r="J234" i="8"/>
  <c r="P234" i="8" s="1"/>
  <c r="X234" i="8" s="1"/>
  <c r="K234" i="8"/>
  <c r="L234" i="8"/>
  <c r="Q234" i="8" s="1"/>
  <c r="V234" i="8" s="1"/>
  <c r="M234" i="8"/>
  <c r="S234" i="8"/>
  <c r="U234" i="8"/>
  <c r="B384" i="8"/>
  <c r="C384" i="8"/>
  <c r="D384" i="8"/>
  <c r="E384" i="8"/>
  <c r="N384" i="8" s="1"/>
  <c r="Y384" i="8" s="1"/>
  <c r="F384" i="8"/>
  <c r="G384" i="8"/>
  <c r="H384" i="8"/>
  <c r="O384" i="8" s="1"/>
  <c r="I384" i="8"/>
  <c r="J384" i="8"/>
  <c r="P384" i="8" s="1"/>
  <c r="X384" i="8" s="1"/>
  <c r="K384" i="8"/>
  <c r="L384" i="8"/>
  <c r="Q384" i="8" s="1"/>
  <c r="V384" i="8" s="1"/>
  <c r="M384" i="8"/>
  <c r="S384" i="8"/>
  <c r="U384" i="8"/>
  <c r="B385" i="8"/>
  <c r="C385" i="8"/>
  <c r="D385" i="8"/>
  <c r="E385" i="8"/>
  <c r="N385" i="8" s="1"/>
  <c r="Y385" i="8" s="1"/>
  <c r="F385" i="8"/>
  <c r="G385" i="8"/>
  <c r="H385" i="8"/>
  <c r="I385" i="8"/>
  <c r="J385" i="8"/>
  <c r="P385" i="8" s="1"/>
  <c r="X385" i="8" s="1"/>
  <c r="K385" i="8"/>
  <c r="L385" i="8"/>
  <c r="Q385" i="8" s="1"/>
  <c r="V385" i="8" s="1"/>
  <c r="M385" i="8"/>
  <c r="O385" i="8"/>
  <c r="T385" i="8" s="1"/>
  <c r="S385" i="8"/>
  <c r="U385" i="8"/>
  <c r="B386" i="8"/>
  <c r="C386" i="8"/>
  <c r="D386" i="8"/>
  <c r="E386" i="8"/>
  <c r="N386" i="8" s="1"/>
  <c r="Y386" i="8" s="1"/>
  <c r="F386" i="8"/>
  <c r="G386" i="8"/>
  <c r="H386" i="8"/>
  <c r="O386" i="8" s="1"/>
  <c r="I386" i="8"/>
  <c r="J386" i="8"/>
  <c r="P386" i="8" s="1"/>
  <c r="X386" i="8" s="1"/>
  <c r="K386" i="8"/>
  <c r="L386" i="8"/>
  <c r="Q386" i="8" s="1"/>
  <c r="V386" i="8" s="1"/>
  <c r="M386" i="8"/>
  <c r="S386" i="8"/>
  <c r="U386" i="8"/>
  <c r="B328" i="8"/>
  <c r="C328" i="8"/>
  <c r="D328" i="8"/>
  <c r="E328" i="8"/>
  <c r="N328" i="8" s="1"/>
  <c r="Y328" i="8" s="1"/>
  <c r="F328" i="8"/>
  <c r="G328" i="8"/>
  <c r="H328" i="8"/>
  <c r="O328" i="8" s="1"/>
  <c r="I328" i="8"/>
  <c r="J328" i="8"/>
  <c r="P328" i="8" s="1"/>
  <c r="X328" i="8" s="1"/>
  <c r="K328" i="8"/>
  <c r="L328" i="8"/>
  <c r="Q328" i="8" s="1"/>
  <c r="V328" i="8" s="1"/>
  <c r="M328" i="8"/>
  <c r="S328" i="8"/>
  <c r="U328" i="8"/>
  <c r="B329" i="8"/>
  <c r="C329" i="8"/>
  <c r="D329" i="8"/>
  <c r="E329" i="8"/>
  <c r="N329" i="8" s="1"/>
  <c r="Y329" i="8" s="1"/>
  <c r="F329" i="8"/>
  <c r="G329" i="8"/>
  <c r="H329" i="8"/>
  <c r="O329" i="8" s="1"/>
  <c r="I329" i="8"/>
  <c r="J329" i="8"/>
  <c r="K329" i="8"/>
  <c r="L329" i="8"/>
  <c r="Q329" i="8" s="1"/>
  <c r="V329" i="8" s="1"/>
  <c r="M329" i="8"/>
  <c r="P329" i="8"/>
  <c r="X329" i="8" s="1"/>
  <c r="S329" i="8"/>
  <c r="U329" i="8"/>
  <c r="B330" i="8"/>
  <c r="C330" i="8"/>
  <c r="D330" i="8"/>
  <c r="E330" i="8"/>
  <c r="N330" i="8" s="1"/>
  <c r="Y330" i="8" s="1"/>
  <c r="F330" i="8"/>
  <c r="G330" i="8"/>
  <c r="H330" i="8"/>
  <c r="I330" i="8"/>
  <c r="J330" i="8"/>
  <c r="P330" i="8" s="1"/>
  <c r="X330" i="8" s="1"/>
  <c r="K330" i="8"/>
  <c r="L330" i="8"/>
  <c r="Q330" i="8" s="1"/>
  <c r="V330" i="8" s="1"/>
  <c r="M330" i="8"/>
  <c r="O330" i="8"/>
  <c r="T330" i="8" s="1"/>
  <c r="S330" i="8"/>
  <c r="U330" i="8"/>
  <c r="B331" i="8"/>
  <c r="C331" i="8"/>
  <c r="D331" i="8"/>
  <c r="E331" i="8"/>
  <c r="N331" i="8" s="1"/>
  <c r="Y331" i="8" s="1"/>
  <c r="F331" i="8"/>
  <c r="G331" i="8"/>
  <c r="H331" i="8"/>
  <c r="O331" i="8" s="1"/>
  <c r="I331" i="8"/>
  <c r="J331" i="8"/>
  <c r="P331" i="8" s="1"/>
  <c r="X331" i="8" s="1"/>
  <c r="K331" i="8"/>
  <c r="L331" i="8"/>
  <c r="Q331" i="8" s="1"/>
  <c r="V331" i="8" s="1"/>
  <c r="M331" i="8"/>
  <c r="S331" i="8"/>
  <c r="U331" i="8"/>
  <c r="B332" i="8"/>
  <c r="C332" i="8"/>
  <c r="D332" i="8"/>
  <c r="E332" i="8"/>
  <c r="N332" i="8" s="1"/>
  <c r="Y332" i="8" s="1"/>
  <c r="F332" i="8"/>
  <c r="G332" i="8"/>
  <c r="H332" i="8"/>
  <c r="I332" i="8"/>
  <c r="J332" i="8"/>
  <c r="K332" i="8"/>
  <c r="L332" i="8"/>
  <c r="Q332" i="8" s="1"/>
  <c r="V332" i="8" s="1"/>
  <c r="M332" i="8"/>
  <c r="O332" i="8"/>
  <c r="T332" i="8" s="1"/>
  <c r="P332" i="8"/>
  <c r="X332" i="8" s="1"/>
  <c r="S332" i="8"/>
  <c r="U332" i="8"/>
  <c r="B242" i="8"/>
  <c r="C242" i="8"/>
  <c r="D242" i="8"/>
  <c r="E242" i="8"/>
  <c r="N242" i="8" s="1"/>
  <c r="Y242" i="8" s="1"/>
  <c r="F242" i="8"/>
  <c r="G242" i="8"/>
  <c r="H242" i="8"/>
  <c r="O242" i="8" s="1"/>
  <c r="I242" i="8"/>
  <c r="J242" i="8"/>
  <c r="P242" i="8" s="1"/>
  <c r="X242" i="8" s="1"/>
  <c r="K242" i="8"/>
  <c r="L242" i="8"/>
  <c r="Q242" i="8" s="1"/>
  <c r="V242" i="8" s="1"/>
  <c r="M242" i="8"/>
  <c r="S242" i="8"/>
  <c r="U242" i="8"/>
  <c r="B387" i="8"/>
  <c r="C387" i="8"/>
  <c r="D387" i="8"/>
  <c r="E387" i="8"/>
  <c r="N387" i="8" s="1"/>
  <c r="Y387" i="8" s="1"/>
  <c r="F387" i="8"/>
  <c r="G387" i="8"/>
  <c r="H387" i="8"/>
  <c r="O387" i="8" s="1"/>
  <c r="I387" i="8"/>
  <c r="J387" i="8"/>
  <c r="K387" i="8"/>
  <c r="L387" i="8"/>
  <c r="Q387" i="8" s="1"/>
  <c r="V387" i="8" s="1"/>
  <c r="M387" i="8"/>
  <c r="P387" i="8"/>
  <c r="X387" i="8" s="1"/>
  <c r="S387" i="8"/>
  <c r="U387" i="8"/>
  <c r="B388" i="8"/>
  <c r="C388" i="8"/>
  <c r="D388" i="8"/>
  <c r="E388" i="8"/>
  <c r="N388" i="8" s="1"/>
  <c r="Y388" i="8" s="1"/>
  <c r="F388" i="8"/>
  <c r="G388" i="8"/>
  <c r="H388" i="8"/>
  <c r="O388" i="8" s="1"/>
  <c r="T388" i="8" s="1"/>
  <c r="I388" i="8"/>
  <c r="J388" i="8"/>
  <c r="P388" i="8" s="1"/>
  <c r="X388" i="8" s="1"/>
  <c r="K388" i="8"/>
  <c r="L388" i="8"/>
  <c r="Q388" i="8" s="1"/>
  <c r="V388" i="8" s="1"/>
  <c r="M388" i="8"/>
  <c r="S388" i="8"/>
  <c r="U388" i="8"/>
  <c r="B389" i="8"/>
  <c r="C389" i="8"/>
  <c r="D389" i="8"/>
  <c r="E389" i="8"/>
  <c r="F389" i="8"/>
  <c r="G389" i="8"/>
  <c r="H389" i="8"/>
  <c r="O389" i="8" s="1"/>
  <c r="T389" i="8" s="1"/>
  <c r="I389" i="8"/>
  <c r="J389" i="8"/>
  <c r="K389" i="8"/>
  <c r="L389" i="8"/>
  <c r="Q389" i="8" s="1"/>
  <c r="V389" i="8" s="1"/>
  <c r="M389" i="8"/>
  <c r="N389" i="8"/>
  <c r="Y389" i="8" s="1"/>
  <c r="P389" i="8"/>
  <c r="X389" i="8" s="1"/>
  <c r="S389" i="8"/>
  <c r="U389" i="8"/>
  <c r="B390" i="8"/>
  <c r="C390" i="8"/>
  <c r="D390" i="8"/>
  <c r="E390" i="8"/>
  <c r="N390" i="8" s="1"/>
  <c r="Y390" i="8" s="1"/>
  <c r="F390" i="8"/>
  <c r="G390" i="8"/>
  <c r="H390" i="8"/>
  <c r="O390" i="8" s="1"/>
  <c r="I390" i="8"/>
  <c r="J390" i="8"/>
  <c r="P390" i="8" s="1"/>
  <c r="X390" i="8" s="1"/>
  <c r="K390" i="8"/>
  <c r="L390" i="8"/>
  <c r="Q390" i="8" s="1"/>
  <c r="V390" i="8" s="1"/>
  <c r="M390" i="8"/>
  <c r="S390" i="8"/>
  <c r="U390" i="8"/>
  <c r="B391" i="8"/>
  <c r="C391" i="8"/>
  <c r="D391" i="8"/>
  <c r="E391" i="8"/>
  <c r="N391" i="8" s="1"/>
  <c r="Y391" i="8" s="1"/>
  <c r="F391" i="8"/>
  <c r="G391" i="8"/>
  <c r="H391" i="8"/>
  <c r="I391" i="8"/>
  <c r="J391" i="8"/>
  <c r="K391" i="8"/>
  <c r="L391" i="8"/>
  <c r="M391" i="8"/>
  <c r="O391" i="8"/>
  <c r="P391" i="8"/>
  <c r="X391" i="8" s="1"/>
  <c r="Q391" i="8"/>
  <c r="V391" i="8" s="1"/>
  <c r="S391" i="8"/>
  <c r="U391" i="8"/>
  <c r="B333" i="8"/>
  <c r="C333" i="8"/>
  <c r="D333" i="8"/>
  <c r="E333" i="8"/>
  <c r="N333" i="8" s="1"/>
  <c r="Y333" i="8" s="1"/>
  <c r="F333" i="8"/>
  <c r="G333" i="8"/>
  <c r="H333" i="8"/>
  <c r="I333" i="8"/>
  <c r="J333" i="8"/>
  <c r="P333" i="8" s="1"/>
  <c r="X333" i="8" s="1"/>
  <c r="K333" i="8"/>
  <c r="L333" i="8"/>
  <c r="Q333" i="8" s="1"/>
  <c r="V333" i="8" s="1"/>
  <c r="M333" i="8"/>
  <c r="O333" i="8"/>
  <c r="T333" i="8" s="1"/>
  <c r="S333" i="8"/>
  <c r="U333" i="8"/>
  <c r="B392" i="8"/>
  <c r="C392" i="8"/>
  <c r="D392" i="8"/>
  <c r="E392" i="8"/>
  <c r="N392" i="8" s="1"/>
  <c r="Y392" i="8" s="1"/>
  <c r="F392" i="8"/>
  <c r="G392" i="8"/>
  <c r="H392" i="8"/>
  <c r="O392" i="8" s="1"/>
  <c r="I392" i="8"/>
  <c r="J392" i="8"/>
  <c r="K392" i="8"/>
  <c r="L392" i="8"/>
  <c r="Q392" i="8" s="1"/>
  <c r="V392" i="8" s="1"/>
  <c r="M392" i="8"/>
  <c r="P392" i="8"/>
  <c r="X392" i="8" s="1"/>
  <c r="S392" i="8"/>
  <c r="U392" i="8"/>
  <c r="B393" i="8"/>
  <c r="C393" i="8"/>
  <c r="D393" i="8"/>
  <c r="E393" i="8"/>
  <c r="N393" i="8" s="1"/>
  <c r="Y393" i="8" s="1"/>
  <c r="F393" i="8"/>
  <c r="G393" i="8"/>
  <c r="H393" i="8"/>
  <c r="I393" i="8"/>
  <c r="J393" i="8"/>
  <c r="K393" i="8"/>
  <c r="L393" i="8"/>
  <c r="Q393" i="8" s="1"/>
  <c r="V393" i="8" s="1"/>
  <c r="M393" i="8"/>
  <c r="O393" i="8"/>
  <c r="P393" i="8"/>
  <c r="X393" i="8" s="1"/>
  <c r="S393" i="8"/>
  <c r="U393" i="8"/>
  <c r="B203" i="8"/>
  <c r="C203" i="8"/>
  <c r="D203" i="8"/>
  <c r="E203" i="8"/>
  <c r="N203" i="8" s="1"/>
  <c r="Y203" i="8" s="1"/>
  <c r="F203" i="8"/>
  <c r="G203" i="8"/>
  <c r="H203" i="8"/>
  <c r="O203" i="8" s="1"/>
  <c r="T203" i="8" s="1"/>
  <c r="I203" i="8"/>
  <c r="J203" i="8"/>
  <c r="P203" i="8" s="1"/>
  <c r="X203" i="8" s="1"/>
  <c r="K203" i="8"/>
  <c r="L203" i="8"/>
  <c r="Q203" i="8" s="1"/>
  <c r="V203" i="8" s="1"/>
  <c r="M203" i="8"/>
  <c r="S203" i="8"/>
  <c r="U203" i="8"/>
  <c r="B157" i="8"/>
  <c r="C157" i="8"/>
  <c r="D157" i="8"/>
  <c r="E157" i="8"/>
  <c r="F157" i="8"/>
  <c r="G157" i="8"/>
  <c r="H157" i="8"/>
  <c r="I157" i="8"/>
  <c r="J157" i="8"/>
  <c r="P157" i="8" s="1"/>
  <c r="X157" i="8" s="1"/>
  <c r="K157" i="8"/>
  <c r="L157" i="8"/>
  <c r="Q157" i="8" s="1"/>
  <c r="V157" i="8" s="1"/>
  <c r="M157" i="8"/>
  <c r="N157" i="8"/>
  <c r="Y157" i="8" s="1"/>
  <c r="O157" i="8"/>
  <c r="S157" i="8"/>
  <c r="U157" i="8"/>
  <c r="B158" i="8"/>
  <c r="C158" i="8"/>
  <c r="D158" i="8"/>
  <c r="E158" i="8"/>
  <c r="N158" i="8" s="1"/>
  <c r="Y158" i="8" s="1"/>
  <c r="F158" i="8"/>
  <c r="G158" i="8"/>
  <c r="H158" i="8"/>
  <c r="O158" i="8" s="1"/>
  <c r="I158" i="8"/>
  <c r="J158" i="8"/>
  <c r="P158" i="8" s="1"/>
  <c r="X158" i="8" s="1"/>
  <c r="K158" i="8"/>
  <c r="L158" i="8"/>
  <c r="Q158" i="8" s="1"/>
  <c r="V158" i="8" s="1"/>
  <c r="M158" i="8"/>
  <c r="S158" i="8"/>
  <c r="U158" i="8"/>
  <c r="B159" i="8"/>
  <c r="C159" i="8"/>
  <c r="D159" i="8"/>
  <c r="E159" i="8"/>
  <c r="F159" i="8"/>
  <c r="G159" i="8"/>
  <c r="H159" i="8"/>
  <c r="O159" i="8" s="1"/>
  <c r="I159" i="8"/>
  <c r="J159" i="8"/>
  <c r="K159" i="8"/>
  <c r="L159" i="8"/>
  <c r="Q159" i="8" s="1"/>
  <c r="V159" i="8" s="1"/>
  <c r="M159" i="8"/>
  <c r="N159" i="8"/>
  <c r="Y159" i="8" s="1"/>
  <c r="P159" i="8"/>
  <c r="X159" i="8" s="1"/>
  <c r="S159" i="8"/>
  <c r="U159" i="8"/>
  <c r="B160" i="8"/>
  <c r="C160" i="8"/>
  <c r="D160" i="8"/>
  <c r="E160" i="8"/>
  <c r="N160" i="8" s="1"/>
  <c r="Y160" i="8" s="1"/>
  <c r="F160" i="8"/>
  <c r="G160" i="8"/>
  <c r="H160" i="8"/>
  <c r="I160" i="8"/>
  <c r="J160" i="8"/>
  <c r="P160" i="8" s="1"/>
  <c r="X160" i="8" s="1"/>
  <c r="K160" i="8"/>
  <c r="L160" i="8"/>
  <c r="Q160" i="8" s="1"/>
  <c r="V160" i="8" s="1"/>
  <c r="M160" i="8"/>
  <c r="O160" i="8"/>
  <c r="S160" i="8"/>
  <c r="U160" i="8"/>
  <c r="B167" i="8"/>
  <c r="C167" i="8"/>
  <c r="D167" i="8"/>
  <c r="E167" i="8"/>
  <c r="N167" i="8" s="1"/>
  <c r="Y167" i="8" s="1"/>
  <c r="F167" i="8"/>
  <c r="G167" i="8"/>
  <c r="H167" i="8"/>
  <c r="O167" i="8" s="1"/>
  <c r="I167" i="8"/>
  <c r="J167" i="8"/>
  <c r="P167" i="8" s="1"/>
  <c r="X167" i="8" s="1"/>
  <c r="K167" i="8"/>
  <c r="L167" i="8"/>
  <c r="Q167" i="8" s="1"/>
  <c r="V167" i="8" s="1"/>
  <c r="M167" i="8"/>
  <c r="S167" i="8"/>
  <c r="U167" i="8"/>
  <c r="B334" i="8"/>
  <c r="C334" i="8"/>
  <c r="D334" i="8"/>
  <c r="E334" i="8"/>
  <c r="N334" i="8" s="1"/>
  <c r="Y334" i="8" s="1"/>
  <c r="F334" i="8"/>
  <c r="G334" i="8"/>
  <c r="H334" i="8"/>
  <c r="I334" i="8"/>
  <c r="J334" i="8"/>
  <c r="P334" i="8" s="1"/>
  <c r="X334" i="8" s="1"/>
  <c r="K334" i="8"/>
  <c r="L334" i="8"/>
  <c r="Q334" i="8" s="1"/>
  <c r="V334" i="8" s="1"/>
  <c r="M334" i="8"/>
  <c r="O334" i="8"/>
  <c r="T334" i="8" s="1"/>
  <c r="S334" i="8"/>
  <c r="U334" i="8"/>
  <c r="B394" i="8"/>
  <c r="C394" i="8"/>
  <c r="D394" i="8"/>
  <c r="E394" i="8"/>
  <c r="N394" i="8" s="1"/>
  <c r="Y394" i="8" s="1"/>
  <c r="F394" i="8"/>
  <c r="G394" i="8"/>
  <c r="H394" i="8"/>
  <c r="O394" i="8" s="1"/>
  <c r="T394" i="8" s="1"/>
  <c r="I394" i="8"/>
  <c r="J394" i="8"/>
  <c r="P394" i="8" s="1"/>
  <c r="K394" i="8"/>
  <c r="L394" i="8"/>
  <c r="Q394" i="8" s="1"/>
  <c r="V394" i="8" s="1"/>
  <c r="M394" i="8"/>
  <c r="S394" i="8"/>
  <c r="U394" i="8"/>
  <c r="X394" i="8"/>
  <c r="B335" i="8"/>
  <c r="C335" i="8"/>
  <c r="D335" i="8"/>
  <c r="E335" i="8"/>
  <c r="N335" i="8" s="1"/>
  <c r="Y335" i="8" s="1"/>
  <c r="F335" i="8"/>
  <c r="G335" i="8"/>
  <c r="H335" i="8"/>
  <c r="O335" i="8" s="1"/>
  <c r="I335" i="8"/>
  <c r="J335" i="8"/>
  <c r="P335" i="8" s="1"/>
  <c r="X335" i="8" s="1"/>
  <c r="K335" i="8"/>
  <c r="L335" i="8"/>
  <c r="Q335" i="8" s="1"/>
  <c r="V335" i="8" s="1"/>
  <c r="M335" i="8"/>
  <c r="S335" i="8"/>
  <c r="U335" i="8"/>
  <c r="B336" i="8"/>
  <c r="C336" i="8"/>
  <c r="D336" i="8"/>
  <c r="E336" i="8"/>
  <c r="N336" i="8" s="1"/>
  <c r="Y336" i="8" s="1"/>
  <c r="F336" i="8"/>
  <c r="G336" i="8"/>
  <c r="H336" i="8"/>
  <c r="O336" i="8" s="1"/>
  <c r="T336" i="8" s="1"/>
  <c r="I336" i="8"/>
  <c r="J336" i="8"/>
  <c r="P336" i="8" s="1"/>
  <c r="X336" i="8" s="1"/>
  <c r="K336" i="8"/>
  <c r="L336" i="8"/>
  <c r="Q336" i="8" s="1"/>
  <c r="V336" i="8" s="1"/>
  <c r="M336" i="8"/>
  <c r="S336" i="8"/>
  <c r="U336" i="8"/>
  <c r="B395" i="8"/>
  <c r="C395" i="8"/>
  <c r="D395" i="8"/>
  <c r="E395" i="8"/>
  <c r="N395" i="8" s="1"/>
  <c r="Y395" i="8" s="1"/>
  <c r="F395" i="8"/>
  <c r="G395" i="8"/>
  <c r="H395" i="8"/>
  <c r="O395" i="8" s="1"/>
  <c r="I395" i="8"/>
  <c r="J395" i="8"/>
  <c r="P395" i="8" s="1"/>
  <c r="X395" i="8" s="1"/>
  <c r="K395" i="8"/>
  <c r="L395" i="8"/>
  <c r="Q395" i="8" s="1"/>
  <c r="V395" i="8" s="1"/>
  <c r="M395" i="8"/>
  <c r="S395" i="8"/>
  <c r="U395" i="8"/>
  <c r="B224" i="8"/>
  <c r="C224" i="8"/>
  <c r="D224" i="8"/>
  <c r="E224" i="8"/>
  <c r="N224" i="8" s="1"/>
  <c r="Y224" i="8" s="1"/>
  <c r="F224" i="8"/>
  <c r="G224" i="8"/>
  <c r="H224" i="8"/>
  <c r="O224" i="8" s="1"/>
  <c r="I224" i="8"/>
  <c r="J224" i="8"/>
  <c r="P224" i="8" s="1"/>
  <c r="X224" i="8" s="1"/>
  <c r="K224" i="8"/>
  <c r="L224" i="8"/>
  <c r="Q224" i="8" s="1"/>
  <c r="V224" i="8" s="1"/>
  <c r="M224" i="8"/>
  <c r="S224" i="8"/>
  <c r="U224" i="8"/>
  <c r="B225" i="8"/>
  <c r="C225" i="8"/>
  <c r="D225" i="8"/>
  <c r="E225" i="8"/>
  <c r="N225" i="8" s="1"/>
  <c r="Y225" i="8" s="1"/>
  <c r="F225" i="8"/>
  <c r="G225" i="8"/>
  <c r="H225" i="8"/>
  <c r="O225" i="8" s="1"/>
  <c r="I225" i="8"/>
  <c r="J225" i="8"/>
  <c r="P225" i="8" s="1"/>
  <c r="X225" i="8" s="1"/>
  <c r="K225" i="8"/>
  <c r="L225" i="8"/>
  <c r="Q225" i="8" s="1"/>
  <c r="V225" i="8" s="1"/>
  <c r="M225" i="8"/>
  <c r="S225" i="8"/>
  <c r="U225" i="8"/>
  <c r="B179" i="8"/>
  <c r="C179" i="8"/>
  <c r="D179" i="8"/>
  <c r="E179" i="8"/>
  <c r="N179" i="8" s="1"/>
  <c r="Y179" i="8" s="1"/>
  <c r="F179" i="8"/>
  <c r="G179" i="8"/>
  <c r="H179" i="8"/>
  <c r="O179" i="8" s="1"/>
  <c r="I179" i="8"/>
  <c r="J179" i="8"/>
  <c r="P179" i="8" s="1"/>
  <c r="X179" i="8" s="1"/>
  <c r="K179" i="8"/>
  <c r="L179" i="8"/>
  <c r="Q179" i="8" s="1"/>
  <c r="V179" i="8" s="1"/>
  <c r="M179" i="8"/>
  <c r="S179" i="8"/>
  <c r="U179" i="8"/>
  <c r="B75" i="8"/>
  <c r="C75" i="8"/>
  <c r="D75" i="8"/>
  <c r="E75" i="8"/>
  <c r="N75" i="8" s="1"/>
  <c r="Y75" i="8" s="1"/>
  <c r="F75" i="8"/>
  <c r="G75" i="8"/>
  <c r="H75" i="8"/>
  <c r="O75" i="8" s="1"/>
  <c r="I75" i="8"/>
  <c r="J75" i="8"/>
  <c r="K75" i="8"/>
  <c r="L75" i="8"/>
  <c r="Q75" i="8" s="1"/>
  <c r="V75" i="8" s="1"/>
  <c r="M75" i="8"/>
  <c r="P75" i="8"/>
  <c r="X75" i="8" s="1"/>
  <c r="S75" i="8"/>
  <c r="U75" i="8"/>
  <c r="B131" i="8"/>
  <c r="C131" i="8"/>
  <c r="D131" i="8"/>
  <c r="E131" i="8"/>
  <c r="N131" i="8" s="1"/>
  <c r="Y131" i="8" s="1"/>
  <c r="F131" i="8"/>
  <c r="G131" i="8"/>
  <c r="H131" i="8"/>
  <c r="O131" i="8" s="1"/>
  <c r="T131" i="8" s="1"/>
  <c r="I131" i="8"/>
  <c r="J131" i="8"/>
  <c r="K131" i="8"/>
  <c r="L131" i="8"/>
  <c r="Q131" i="8" s="1"/>
  <c r="V131" i="8" s="1"/>
  <c r="M131" i="8"/>
  <c r="P131" i="8"/>
  <c r="X131" i="8" s="1"/>
  <c r="S131" i="8"/>
  <c r="U131" i="8"/>
  <c r="B11" i="8"/>
  <c r="C11" i="8"/>
  <c r="D11" i="8"/>
  <c r="F11" i="8"/>
  <c r="G11" i="8"/>
  <c r="H11" i="8"/>
  <c r="I11" i="8"/>
  <c r="J11" i="8"/>
  <c r="P11" i="8" s="1"/>
  <c r="X11" i="8" s="1"/>
  <c r="K11" i="8"/>
  <c r="L11" i="8"/>
  <c r="Q11" i="8" s="1"/>
  <c r="V11" i="8" s="1"/>
  <c r="M11" i="8"/>
  <c r="O11" i="8"/>
  <c r="T11" i="8" s="1"/>
  <c r="S11" i="8"/>
  <c r="U11" i="8"/>
  <c r="B180" i="8"/>
  <c r="C180" i="8"/>
  <c r="D180" i="8"/>
  <c r="E180" i="8"/>
  <c r="F180" i="8"/>
  <c r="G180" i="8"/>
  <c r="H180" i="8"/>
  <c r="I180" i="8"/>
  <c r="J180" i="8"/>
  <c r="P180" i="8" s="1"/>
  <c r="X180" i="8" s="1"/>
  <c r="K180" i="8"/>
  <c r="L180" i="8"/>
  <c r="Q180" i="8" s="1"/>
  <c r="V180" i="8" s="1"/>
  <c r="M180" i="8"/>
  <c r="N180" i="8"/>
  <c r="Y180" i="8" s="1"/>
  <c r="O180" i="8"/>
  <c r="T180" i="8" s="1"/>
  <c r="S180" i="8"/>
  <c r="U180" i="8"/>
  <c r="B226" i="8"/>
  <c r="C226" i="8"/>
  <c r="D226" i="8"/>
  <c r="E226" i="8"/>
  <c r="N226" i="8" s="1"/>
  <c r="Y226" i="8" s="1"/>
  <c r="F226" i="8"/>
  <c r="G226" i="8"/>
  <c r="H226" i="8"/>
  <c r="O226" i="8" s="1"/>
  <c r="I226" i="8"/>
  <c r="J226" i="8"/>
  <c r="P226" i="8" s="1"/>
  <c r="X226" i="8" s="1"/>
  <c r="K226" i="8"/>
  <c r="L226" i="8"/>
  <c r="Q226" i="8" s="1"/>
  <c r="V226" i="8" s="1"/>
  <c r="M226" i="8"/>
  <c r="S226" i="8"/>
  <c r="U226" i="8"/>
  <c r="B147" i="8"/>
  <c r="C147" i="8"/>
  <c r="D147" i="8"/>
  <c r="E147" i="8"/>
  <c r="N147" i="8" s="1"/>
  <c r="Y147" i="8" s="1"/>
  <c r="F147" i="8"/>
  <c r="G147" i="8"/>
  <c r="H147" i="8"/>
  <c r="O147" i="8" s="1"/>
  <c r="I147" i="8"/>
  <c r="J147" i="8"/>
  <c r="P147" i="8" s="1"/>
  <c r="X147" i="8" s="1"/>
  <c r="K147" i="8"/>
  <c r="L147" i="8"/>
  <c r="Q147" i="8" s="1"/>
  <c r="V147" i="8" s="1"/>
  <c r="M147" i="8"/>
  <c r="S147" i="8"/>
  <c r="U147" i="8"/>
  <c r="B10" i="8"/>
  <c r="C10" i="8"/>
  <c r="D10" i="8"/>
  <c r="F10" i="8"/>
  <c r="G10" i="8"/>
  <c r="H10" i="8"/>
  <c r="O10" i="8" s="1"/>
  <c r="I10" i="8"/>
  <c r="J10" i="8"/>
  <c r="P10" i="8" s="1"/>
  <c r="X10" i="8" s="1"/>
  <c r="K10" i="8"/>
  <c r="L10" i="8"/>
  <c r="M10" i="8"/>
  <c r="Q10" i="8"/>
  <c r="V10" i="8" s="1"/>
  <c r="S10" i="8"/>
  <c r="U10" i="8"/>
  <c r="B13" i="8"/>
  <c r="C13" i="8"/>
  <c r="D13" i="8"/>
  <c r="E13" i="8"/>
  <c r="F13" i="8"/>
  <c r="G13" i="8"/>
  <c r="H13" i="8"/>
  <c r="O13" i="8" s="1"/>
  <c r="I13" i="8"/>
  <c r="J13" i="8"/>
  <c r="K13" i="8"/>
  <c r="L13" i="8"/>
  <c r="M13" i="8"/>
  <c r="N13" i="8"/>
  <c r="Y13" i="8" s="1"/>
  <c r="P13" i="8"/>
  <c r="X13" i="8" s="1"/>
  <c r="Q13" i="8"/>
  <c r="V13" i="8" s="1"/>
  <c r="S13" i="8"/>
  <c r="U13" i="8"/>
  <c r="B14" i="8"/>
  <c r="C14" i="8"/>
  <c r="D14" i="8"/>
  <c r="E14" i="8"/>
  <c r="N14" i="8" s="1"/>
  <c r="Y14" i="8" s="1"/>
  <c r="F14" i="8"/>
  <c r="G14" i="8"/>
  <c r="H14" i="8"/>
  <c r="I14" i="8"/>
  <c r="J14" i="8"/>
  <c r="K14" i="8"/>
  <c r="L14" i="8"/>
  <c r="M14" i="8"/>
  <c r="O14" i="8"/>
  <c r="P14" i="8"/>
  <c r="X14" i="8" s="1"/>
  <c r="Q14" i="8"/>
  <c r="V14" i="8" s="1"/>
  <c r="S14" i="8"/>
  <c r="U14" i="8"/>
  <c r="B76" i="8"/>
  <c r="C76" i="8"/>
  <c r="D76" i="8"/>
  <c r="E76" i="8"/>
  <c r="N76" i="8" s="1"/>
  <c r="Y76" i="8" s="1"/>
  <c r="F76" i="8"/>
  <c r="G76" i="8"/>
  <c r="H76" i="8"/>
  <c r="O76" i="8" s="1"/>
  <c r="W76" i="8" s="1"/>
  <c r="I76" i="8"/>
  <c r="J76" i="8"/>
  <c r="K76" i="8"/>
  <c r="L76" i="8"/>
  <c r="Q76" i="8" s="1"/>
  <c r="V76" i="8" s="1"/>
  <c r="M76" i="8"/>
  <c r="P76" i="8"/>
  <c r="X76" i="8" s="1"/>
  <c r="S76" i="8"/>
  <c r="T76" i="8"/>
  <c r="U76" i="8"/>
  <c r="B77" i="8"/>
  <c r="C77" i="8"/>
  <c r="D77" i="8"/>
  <c r="E77" i="8"/>
  <c r="N77" i="8" s="1"/>
  <c r="Y77" i="8" s="1"/>
  <c r="F77" i="8"/>
  <c r="G77" i="8"/>
  <c r="H77" i="8"/>
  <c r="O77" i="8" s="1"/>
  <c r="T77" i="8" s="1"/>
  <c r="I77" i="8"/>
  <c r="J77" i="8"/>
  <c r="P77" i="8" s="1"/>
  <c r="X77" i="8" s="1"/>
  <c r="K77" i="8"/>
  <c r="L77" i="8"/>
  <c r="Q77" i="8" s="1"/>
  <c r="V77" i="8" s="1"/>
  <c r="M77" i="8"/>
  <c r="S77" i="8"/>
  <c r="U77" i="8"/>
  <c r="B139" i="8"/>
  <c r="C139" i="8"/>
  <c r="D139" i="8"/>
  <c r="E139" i="8"/>
  <c r="N139" i="8" s="1"/>
  <c r="Y139" i="8" s="1"/>
  <c r="F139" i="8"/>
  <c r="G139" i="8"/>
  <c r="H139" i="8"/>
  <c r="O139" i="8" s="1"/>
  <c r="W139" i="8" s="1"/>
  <c r="I139" i="8"/>
  <c r="J139" i="8"/>
  <c r="P139" i="8" s="1"/>
  <c r="X139" i="8" s="1"/>
  <c r="K139" i="8"/>
  <c r="L139" i="8"/>
  <c r="M139" i="8"/>
  <c r="Q139" i="8"/>
  <c r="V139" i="8" s="1"/>
  <c r="S139" i="8"/>
  <c r="T139" i="8"/>
  <c r="U139" i="8"/>
  <c r="B17" i="8"/>
  <c r="C17" i="8"/>
  <c r="D17" i="8"/>
  <c r="E17" i="8"/>
  <c r="N17" i="8" s="1"/>
  <c r="Y17" i="8" s="1"/>
  <c r="F17" i="8"/>
  <c r="G17" i="8"/>
  <c r="H17" i="8"/>
  <c r="O17" i="8" s="1"/>
  <c r="T17" i="8" s="1"/>
  <c r="I17" i="8"/>
  <c r="J17" i="8"/>
  <c r="K17" i="8"/>
  <c r="L17" i="8"/>
  <c r="Q17" i="8" s="1"/>
  <c r="V17" i="8" s="1"/>
  <c r="M17" i="8"/>
  <c r="P17" i="8"/>
  <c r="X17" i="8" s="1"/>
  <c r="S17" i="8"/>
  <c r="U17" i="8"/>
  <c r="B30" i="8"/>
  <c r="C30" i="8"/>
  <c r="D30" i="8"/>
  <c r="E30" i="8"/>
  <c r="N30" i="8" s="1"/>
  <c r="Y30" i="8" s="1"/>
  <c r="F30" i="8"/>
  <c r="G30" i="8"/>
  <c r="H30" i="8"/>
  <c r="O30" i="8" s="1"/>
  <c r="W30" i="8" s="1"/>
  <c r="I30" i="8"/>
  <c r="J30" i="8"/>
  <c r="P30" i="8" s="1"/>
  <c r="X30" i="8" s="1"/>
  <c r="K30" i="8"/>
  <c r="L30" i="8"/>
  <c r="Q30" i="8" s="1"/>
  <c r="V30" i="8" s="1"/>
  <c r="M30" i="8"/>
  <c r="S30" i="8"/>
  <c r="U30" i="8"/>
  <c r="B92" i="8"/>
  <c r="C92" i="8"/>
  <c r="D92" i="8"/>
  <c r="E92" i="8"/>
  <c r="N92" i="8" s="1"/>
  <c r="Y92" i="8" s="1"/>
  <c r="F92" i="8"/>
  <c r="G92" i="8"/>
  <c r="H92" i="8"/>
  <c r="O92" i="8" s="1"/>
  <c r="W92" i="8" s="1"/>
  <c r="I92" i="8"/>
  <c r="J92" i="8"/>
  <c r="P92" i="8" s="1"/>
  <c r="X92" i="8" s="1"/>
  <c r="K92" i="8"/>
  <c r="L92" i="8"/>
  <c r="M92" i="8"/>
  <c r="Q92" i="8"/>
  <c r="V92" i="8" s="1"/>
  <c r="S92" i="8"/>
  <c r="T92" i="8"/>
  <c r="U92" i="8"/>
  <c r="B165" i="8"/>
  <c r="C165" i="8"/>
  <c r="D165" i="8"/>
  <c r="E165" i="8"/>
  <c r="N165" i="8" s="1"/>
  <c r="Y165" i="8" s="1"/>
  <c r="F165" i="8"/>
  <c r="G165" i="8"/>
  <c r="H165" i="8"/>
  <c r="O165" i="8" s="1"/>
  <c r="I165" i="8"/>
  <c r="J165" i="8"/>
  <c r="P165" i="8" s="1"/>
  <c r="X165" i="8" s="1"/>
  <c r="K165" i="8"/>
  <c r="L165" i="8"/>
  <c r="Q165" i="8" s="1"/>
  <c r="V165" i="8" s="1"/>
  <c r="M165" i="8"/>
  <c r="S165" i="8"/>
  <c r="U165" i="8"/>
  <c r="B103" i="8"/>
  <c r="C103" i="8"/>
  <c r="D103" i="8"/>
  <c r="E103" i="8"/>
  <c r="N103" i="8" s="1"/>
  <c r="Y103" i="8" s="1"/>
  <c r="F103" i="8"/>
  <c r="G103" i="8"/>
  <c r="H103" i="8"/>
  <c r="O103" i="8" s="1"/>
  <c r="W103" i="8" s="1"/>
  <c r="I103" i="8"/>
  <c r="J103" i="8"/>
  <c r="P103" i="8" s="1"/>
  <c r="X103" i="8" s="1"/>
  <c r="K103" i="8"/>
  <c r="L103" i="8"/>
  <c r="Q103" i="8" s="1"/>
  <c r="V103" i="8" s="1"/>
  <c r="M103" i="8"/>
  <c r="S103" i="8"/>
  <c r="U103" i="8"/>
  <c r="B104" i="8"/>
  <c r="C104" i="8"/>
  <c r="D104" i="8"/>
  <c r="E104" i="8"/>
  <c r="N104" i="8" s="1"/>
  <c r="Y104" i="8" s="1"/>
  <c r="F104" i="8"/>
  <c r="G104" i="8"/>
  <c r="H104" i="8"/>
  <c r="O104" i="8" s="1"/>
  <c r="W104" i="8" s="1"/>
  <c r="I104" i="8"/>
  <c r="J104" i="8"/>
  <c r="P104" i="8" s="1"/>
  <c r="X104" i="8" s="1"/>
  <c r="K104" i="8"/>
  <c r="L104" i="8"/>
  <c r="Q104" i="8" s="1"/>
  <c r="V104" i="8" s="1"/>
  <c r="M104" i="8"/>
  <c r="S104" i="8"/>
  <c r="U104" i="8"/>
  <c r="B93" i="8"/>
  <c r="C93" i="8"/>
  <c r="D93" i="8"/>
  <c r="E93" i="8"/>
  <c r="N93" i="8" s="1"/>
  <c r="Y93" i="8" s="1"/>
  <c r="F93" i="8"/>
  <c r="G93" i="8"/>
  <c r="H93" i="8"/>
  <c r="O93" i="8" s="1"/>
  <c r="W93" i="8" s="1"/>
  <c r="I93" i="8"/>
  <c r="J93" i="8"/>
  <c r="P93" i="8" s="1"/>
  <c r="X93" i="8" s="1"/>
  <c r="K93" i="8"/>
  <c r="L93" i="8"/>
  <c r="Q93" i="8" s="1"/>
  <c r="V93" i="8" s="1"/>
  <c r="M93" i="8"/>
  <c r="S93" i="8"/>
  <c r="U93" i="8"/>
  <c r="B31" i="8"/>
  <c r="C31" i="8"/>
  <c r="D31" i="8"/>
  <c r="E31" i="8"/>
  <c r="N31" i="8" s="1"/>
  <c r="Y31" i="8" s="1"/>
  <c r="F31" i="8"/>
  <c r="G31" i="8"/>
  <c r="H31" i="8"/>
  <c r="O31" i="8" s="1"/>
  <c r="I31" i="8"/>
  <c r="J31" i="8"/>
  <c r="P31" i="8" s="1"/>
  <c r="X31" i="8" s="1"/>
  <c r="K31" i="8"/>
  <c r="L31" i="8"/>
  <c r="Q31" i="8" s="1"/>
  <c r="V31" i="8" s="1"/>
  <c r="M31" i="8"/>
  <c r="S31" i="8"/>
  <c r="U31" i="8"/>
  <c r="B85" i="8"/>
  <c r="C85" i="8"/>
  <c r="D85" i="8"/>
  <c r="E85" i="8"/>
  <c r="N85" i="8" s="1"/>
  <c r="Y85" i="8" s="1"/>
  <c r="F85" i="8"/>
  <c r="G85" i="8"/>
  <c r="H85" i="8"/>
  <c r="O85" i="8" s="1"/>
  <c r="W85" i="8" s="1"/>
  <c r="I85" i="8"/>
  <c r="J85" i="8"/>
  <c r="P85" i="8" s="1"/>
  <c r="X85" i="8" s="1"/>
  <c r="K85" i="8"/>
  <c r="L85" i="8"/>
  <c r="Q85" i="8" s="1"/>
  <c r="V85" i="8" s="1"/>
  <c r="M85" i="8"/>
  <c r="S85" i="8"/>
  <c r="U85" i="8"/>
  <c r="B86" i="8"/>
  <c r="C86" i="8"/>
  <c r="D86" i="8"/>
  <c r="E86" i="8"/>
  <c r="N86" i="8" s="1"/>
  <c r="Y86" i="8" s="1"/>
  <c r="F86" i="8"/>
  <c r="G86" i="8"/>
  <c r="H86" i="8"/>
  <c r="O86" i="8" s="1"/>
  <c r="W86" i="8" s="1"/>
  <c r="I86" i="8"/>
  <c r="J86" i="8"/>
  <c r="P86" i="8" s="1"/>
  <c r="X86" i="8" s="1"/>
  <c r="K86" i="8"/>
  <c r="L86" i="8"/>
  <c r="Q86" i="8" s="1"/>
  <c r="V86" i="8" s="1"/>
  <c r="M86" i="8"/>
  <c r="S86" i="8"/>
  <c r="U86" i="8"/>
  <c r="B69" i="8"/>
  <c r="C69" i="8"/>
  <c r="D69" i="8"/>
  <c r="E69" i="8"/>
  <c r="N69" i="8" s="1"/>
  <c r="Y69" i="8" s="1"/>
  <c r="F69" i="8"/>
  <c r="G69" i="8"/>
  <c r="H69" i="8"/>
  <c r="O69" i="8" s="1"/>
  <c r="T69" i="8" s="1"/>
  <c r="I69" i="8"/>
  <c r="J69" i="8"/>
  <c r="P69" i="8" s="1"/>
  <c r="X69" i="8" s="1"/>
  <c r="K69" i="8"/>
  <c r="L69" i="8"/>
  <c r="Q69" i="8" s="1"/>
  <c r="V69" i="8" s="1"/>
  <c r="M69" i="8"/>
  <c r="S69" i="8"/>
  <c r="U69" i="8"/>
  <c r="W69" i="8"/>
  <c r="B161" i="8"/>
  <c r="C161" i="8"/>
  <c r="D161" i="8"/>
  <c r="E161" i="8"/>
  <c r="N161" i="8" s="1"/>
  <c r="Y161" i="8" s="1"/>
  <c r="F161" i="8"/>
  <c r="G161" i="8"/>
  <c r="H161" i="8"/>
  <c r="O161" i="8" s="1"/>
  <c r="T161" i="8" s="1"/>
  <c r="I161" i="8"/>
  <c r="J161" i="8"/>
  <c r="P161" i="8" s="1"/>
  <c r="X161" i="8" s="1"/>
  <c r="K161" i="8"/>
  <c r="L161" i="8"/>
  <c r="Q161" i="8" s="1"/>
  <c r="V161" i="8" s="1"/>
  <c r="M161" i="8"/>
  <c r="S161" i="8"/>
  <c r="U161" i="8"/>
  <c r="W161" i="8"/>
  <c r="B125" i="8"/>
  <c r="C125" i="8"/>
  <c r="D125" i="8"/>
  <c r="E125" i="8"/>
  <c r="F125" i="8"/>
  <c r="G125" i="8"/>
  <c r="H125" i="8"/>
  <c r="O125" i="8" s="1"/>
  <c r="W125" i="8" s="1"/>
  <c r="I125" i="8"/>
  <c r="J125" i="8"/>
  <c r="P125" i="8" s="1"/>
  <c r="X125" i="8" s="1"/>
  <c r="K125" i="8"/>
  <c r="L125" i="8"/>
  <c r="Q125" i="8" s="1"/>
  <c r="V125" i="8" s="1"/>
  <c r="M125" i="8"/>
  <c r="N125" i="8"/>
  <c r="Y125" i="8" s="1"/>
  <c r="S125" i="8"/>
  <c r="U125" i="8"/>
  <c r="B205" i="8"/>
  <c r="C205" i="8"/>
  <c r="D205" i="8"/>
  <c r="E205" i="8"/>
  <c r="N205" i="8" s="1"/>
  <c r="Y205" i="8" s="1"/>
  <c r="F205" i="8"/>
  <c r="G205" i="8"/>
  <c r="H205" i="8"/>
  <c r="O205" i="8" s="1"/>
  <c r="W205" i="8" s="1"/>
  <c r="I205" i="8"/>
  <c r="J205" i="8"/>
  <c r="P205" i="8" s="1"/>
  <c r="X205" i="8" s="1"/>
  <c r="K205" i="8"/>
  <c r="L205" i="8"/>
  <c r="Q205" i="8" s="1"/>
  <c r="V205" i="8" s="1"/>
  <c r="M205" i="8"/>
  <c r="S205" i="8"/>
  <c r="U205" i="8"/>
  <c r="B83" i="8"/>
  <c r="C83" i="8"/>
  <c r="D83" i="8"/>
  <c r="E83" i="8"/>
  <c r="N83" i="8" s="1"/>
  <c r="Y83" i="8" s="1"/>
  <c r="F83" i="8"/>
  <c r="G83" i="8"/>
  <c r="H83" i="8"/>
  <c r="O83" i="8" s="1"/>
  <c r="T83" i="8" s="1"/>
  <c r="I83" i="8"/>
  <c r="J83" i="8"/>
  <c r="P83" i="8" s="1"/>
  <c r="X83" i="8" s="1"/>
  <c r="K83" i="8"/>
  <c r="L83" i="8"/>
  <c r="Q83" i="8" s="1"/>
  <c r="V83" i="8" s="1"/>
  <c r="M83" i="8"/>
  <c r="S83" i="8"/>
  <c r="U83" i="8"/>
  <c r="B35" i="8"/>
  <c r="C35" i="8"/>
  <c r="D35" i="8"/>
  <c r="E35" i="8"/>
  <c r="N35" i="8" s="1"/>
  <c r="Y35" i="8" s="1"/>
  <c r="F35" i="8"/>
  <c r="G35" i="8"/>
  <c r="H35" i="8"/>
  <c r="I35" i="8"/>
  <c r="J35" i="8"/>
  <c r="P35" i="8" s="1"/>
  <c r="X35" i="8" s="1"/>
  <c r="K35" i="8"/>
  <c r="L35" i="8"/>
  <c r="Q35" i="8" s="1"/>
  <c r="V35" i="8" s="1"/>
  <c r="M35" i="8"/>
  <c r="O35" i="8"/>
  <c r="S35" i="8"/>
  <c r="U35" i="8"/>
  <c r="B39" i="8"/>
  <c r="C39" i="8"/>
  <c r="D39" i="8"/>
  <c r="E39" i="8"/>
  <c r="N39" i="8" s="1"/>
  <c r="Y39" i="8" s="1"/>
  <c r="F39" i="8"/>
  <c r="G39" i="8"/>
  <c r="H39" i="8"/>
  <c r="O39" i="8" s="1"/>
  <c r="T39" i="8" s="1"/>
  <c r="I39" i="8"/>
  <c r="J39" i="8"/>
  <c r="P39" i="8" s="1"/>
  <c r="X39" i="8" s="1"/>
  <c r="K39" i="8"/>
  <c r="L39" i="8"/>
  <c r="Q39" i="8" s="1"/>
  <c r="V39" i="8" s="1"/>
  <c r="M39" i="8"/>
  <c r="S39" i="8"/>
  <c r="U39" i="8"/>
  <c r="W39" i="8"/>
  <c r="B101" i="8"/>
  <c r="C101" i="8"/>
  <c r="D101" i="8"/>
  <c r="E101" i="8"/>
  <c r="F101" i="8"/>
  <c r="G101" i="8"/>
  <c r="H101" i="8"/>
  <c r="O101" i="8" s="1"/>
  <c r="W101" i="8" s="1"/>
  <c r="I101" i="8"/>
  <c r="J101" i="8"/>
  <c r="P101" i="8" s="1"/>
  <c r="X101" i="8" s="1"/>
  <c r="K101" i="8"/>
  <c r="L101" i="8"/>
  <c r="Q101" i="8" s="1"/>
  <c r="V101" i="8" s="1"/>
  <c r="M101" i="8"/>
  <c r="N101" i="8"/>
  <c r="Y101" i="8" s="1"/>
  <c r="S101" i="8"/>
  <c r="T101" i="8"/>
  <c r="U101" i="8"/>
  <c r="B211" i="8"/>
  <c r="C211" i="8"/>
  <c r="D211" i="8"/>
  <c r="E211" i="8"/>
  <c r="F211" i="8"/>
  <c r="G211" i="8"/>
  <c r="H211" i="8"/>
  <c r="O211" i="8" s="1"/>
  <c r="I211" i="8"/>
  <c r="J211" i="8"/>
  <c r="P211" i="8" s="1"/>
  <c r="X211" i="8" s="1"/>
  <c r="K211" i="8"/>
  <c r="L211" i="8"/>
  <c r="Q211" i="8" s="1"/>
  <c r="V211" i="8" s="1"/>
  <c r="M211" i="8"/>
  <c r="N211" i="8"/>
  <c r="Y211" i="8" s="1"/>
  <c r="S211" i="8"/>
  <c r="U211" i="8"/>
  <c r="B95" i="8"/>
  <c r="C95" i="8"/>
  <c r="D95" i="8"/>
  <c r="E95" i="8"/>
  <c r="N95" i="8" s="1"/>
  <c r="Y95" i="8" s="1"/>
  <c r="F95" i="8"/>
  <c r="G95" i="8"/>
  <c r="H95" i="8"/>
  <c r="I95" i="8"/>
  <c r="J95" i="8"/>
  <c r="P95" i="8" s="1"/>
  <c r="X95" i="8" s="1"/>
  <c r="K95" i="8"/>
  <c r="L95" i="8"/>
  <c r="Q95" i="8" s="1"/>
  <c r="V95" i="8" s="1"/>
  <c r="M95" i="8"/>
  <c r="O95" i="8"/>
  <c r="S95" i="8"/>
  <c r="U95" i="8"/>
  <c r="B94" i="8"/>
  <c r="C94" i="8"/>
  <c r="D94" i="8"/>
  <c r="E94" i="8"/>
  <c r="N94" i="8" s="1"/>
  <c r="Y94" i="8" s="1"/>
  <c r="F94" i="8"/>
  <c r="G94" i="8"/>
  <c r="H94" i="8"/>
  <c r="O94" i="8" s="1"/>
  <c r="T94" i="8" s="1"/>
  <c r="I94" i="8"/>
  <c r="J94" i="8"/>
  <c r="P94" i="8" s="1"/>
  <c r="X94" i="8" s="1"/>
  <c r="K94" i="8"/>
  <c r="L94" i="8"/>
  <c r="Q94" i="8" s="1"/>
  <c r="V94" i="8" s="1"/>
  <c r="M94" i="8"/>
  <c r="S94" i="8"/>
  <c r="U94" i="8"/>
  <c r="W94" i="8"/>
  <c r="B111" i="8"/>
  <c r="C111" i="8"/>
  <c r="D111" i="8"/>
  <c r="E111" i="8"/>
  <c r="F111" i="8"/>
  <c r="G111" i="8"/>
  <c r="H111" i="8"/>
  <c r="O111" i="8" s="1"/>
  <c r="W111" i="8" s="1"/>
  <c r="I111" i="8"/>
  <c r="J111" i="8"/>
  <c r="P111" i="8" s="1"/>
  <c r="X111" i="8" s="1"/>
  <c r="K111" i="8"/>
  <c r="L111" i="8"/>
  <c r="Q111" i="8" s="1"/>
  <c r="V111" i="8" s="1"/>
  <c r="M111" i="8"/>
  <c r="N111" i="8"/>
  <c r="Y111" i="8" s="1"/>
  <c r="S111" i="8"/>
  <c r="T111" i="8"/>
  <c r="U111" i="8"/>
  <c r="B215" i="8"/>
  <c r="C215" i="8"/>
  <c r="D215" i="8"/>
  <c r="E215" i="8"/>
  <c r="F215" i="8"/>
  <c r="G215" i="8"/>
  <c r="H215" i="8"/>
  <c r="I215" i="8"/>
  <c r="J215" i="8"/>
  <c r="P215" i="8" s="1"/>
  <c r="X215" i="8" s="1"/>
  <c r="K215" i="8"/>
  <c r="L215" i="8"/>
  <c r="Q215" i="8" s="1"/>
  <c r="V215" i="8" s="1"/>
  <c r="M215" i="8"/>
  <c r="N215" i="8"/>
  <c r="Y215" i="8" s="1"/>
  <c r="O215" i="8"/>
  <c r="W215" i="8" s="1"/>
  <c r="S215" i="8"/>
  <c r="U215" i="8"/>
  <c r="B213" i="8"/>
  <c r="C213" i="8"/>
  <c r="D213" i="8"/>
  <c r="E213" i="8"/>
  <c r="F213" i="8"/>
  <c r="G213" i="8"/>
  <c r="H213" i="8"/>
  <c r="I213" i="8"/>
  <c r="J213" i="8"/>
  <c r="P213" i="8" s="1"/>
  <c r="X213" i="8" s="1"/>
  <c r="K213" i="8"/>
  <c r="L213" i="8"/>
  <c r="Q213" i="8" s="1"/>
  <c r="V213" i="8" s="1"/>
  <c r="M213" i="8"/>
  <c r="N213" i="8"/>
  <c r="Y213" i="8" s="1"/>
  <c r="O213" i="8"/>
  <c r="S213" i="8"/>
  <c r="U213" i="8"/>
  <c r="B216" i="8"/>
  <c r="C216" i="8"/>
  <c r="D216" i="8"/>
  <c r="E216" i="8"/>
  <c r="N216" i="8" s="1"/>
  <c r="Y216" i="8" s="1"/>
  <c r="F216" i="8"/>
  <c r="G216" i="8"/>
  <c r="H216" i="8"/>
  <c r="O216" i="8" s="1"/>
  <c r="T216" i="8" s="1"/>
  <c r="I216" i="8"/>
  <c r="J216" i="8"/>
  <c r="P216" i="8" s="1"/>
  <c r="X216" i="8" s="1"/>
  <c r="K216" i="8"/>
  <c r="L216" i="8"/>
  <c r="Q216" i="8" s="1"/>
  <c r="V216" i="8" s="1"/>
  <c r="M216" i="8"/>
  <c r="S216" i="8"/>
  <c r="U216" i="8"/>
  <c r="W216" i="8"/>
  <c r="B124" i="8"/>
  <c r="C124" i="8"/>
  <c r="D124" i="8"/>
  <c r="E124" i="8"/>
  <c r="F124" i="8"/>
  <c r="G124" i="8"/>
  <c r="H124" i="8"/>
  <c r="O124" i="8" s="1"/>
  <c r="W124" i="8" s="1"/>
  <c r="I124" i="8"/>
  <c r="J124" i="8"/>
  <c r="P124" i="8" s="1"/>
  <c r="X124" i="8" s="1"/>
  <c r="K124" i="8"/>
  <c r="L124" i="8"/>
  <c r="Q124" i="8" s="1"/>
  <c r="V124" i="8" s="1"/>
  <c r="M124" i="8"/>
  <c r="N124" i="8"/>
  <c r="Y124" i="8" s="1"/>
  <c r="S124" i="8"/>
  <c r="T124" i="8"/>
  <c r="U124" i="8"/>
  <c r="B40" i="8"/>
  <c r="C40" i="8"/>
  <c r="D40" i="8"/>
  <c r="E40" i="8"/>
  <c r="N40" i="8" s="1"/>
  <c r="Y40" i="8" s="1"/>
  <c r="F40" i="8"/>
  <c r="G40" i="8"/>
  <c r="H40" i="8"/>
  <c r="I40" i="8"/>
  <c r="J40" i="8"/>
  <c r="P40" i="8" s="1"/>
  <c r="X40" i="8" s="1"/>
  <c r="K40" i="8"/>
  <c r="L40" i="8"/>
  <c r="Q40" i="8" s="1"/>
  <c r="V40" i="8" s="1"/>
  <c r="M40" i="8"/>
  <c r="O40" i="8"/>
  <c r="W40" i="8" s="1"/>
  <c r="S40" i="8"/>
  <c r="U40" i="8"/>
  <c r="B41" i="8"/>
  <c r="C41" i="8"/>
  <c r="D41" i="8"/>
  <c r="E41" i="8"/>
  <c r="N41" i="8" s="1"/>
  <c r="Y41" i="8" s="1"/>
  <c r="F41" i="8"/>
  <c r="G41" i="8"/>
  <c r="H41" i="8"/>
  <c r="O41" i="8" s="1"/>
  <c r="I41" i="8"/>
  <c r="J41" i="8"/>
  <c r="P41" i="8" s="1"/>
  <c r="X41" i="8" s="1"/>
  <c r="K41" i="8"/>
  <c r="L41" i="8"/>
  <c r="Q41" i="8" s="1"/>
  <c r="V41" i="8" s="1"/>
  <c r="M41" i="8"/>
  <c r="S41" i="8"/>
  <c r="U41" i="8"/>
  <c r="B42" i="8"/>
  <c r="C42" i="8"/>
  <c r="D42" i="8"/>
  <c r="E42" i="8"/>
  <c r="N42" i="8" s="1"/>
  <c r="Y42" i="8" s="1"/>
  <c r="F42" i="8"/>
  <c r="G42" i="8"/>
  <c r="H42" i="8"/>
  <c r="O42" i="8" s="1"/>
  <c r="T42" i="8" s="1"/>
  <c r="I42" i="8"/>
  <c r="J42" i="8"/>
  <c r="P42" i="8" s="1"/>
  <c r="X42" i="8" s="1"/>
  <c r="K42" i="8"/>
  <c r="L42" i="8"/>
  <c r="Q42" i="8" s="1"/>
  <c r="V42" i="8" s="1"/>
  <c r="M42" i="8"/>
  <c r="S42" i="8"/>
  <c r="U42" i="8"/>
  <c r="W42" i="8"/>
  <c r="B132" i="8"/>
  <c r="C132" i="8"/>
  <c r="D132" i="8"/>
  <c r="E132" i="8"/>
  <c r="N132" i="8" s="1"/>
  <c r="Y132" i="8" s="1"/>
  <c r="F132" i="8"/>
  <c r="G132" i="8"/>
  <c r="H132" i="8"/>
  <c r="O132" i="8" s="1"/>
  <c r="T132" i="8" s="1"/>
  <c r="I132" i="8"/>
  <c r="J132" i="8"/>
  <c r="P132" i="8" s="1"/>
  <c r="X132" i="8" s="1"/>
  <c r="K132" i="8"/>
  <c r="L132" i="8"/>
  <c r="Q132" i="8" s="1"/>
  <c r="V132" i="8" s="1"/>
  <c r="M132" i="8"/>
  <c r="S132" i="8"/>
  <c r="U132" i="8"/>
  <c r="B155" i="8"/>
  <c r="C155" i="8"/>
  <c r="D155" i="8"/>
  <c r="E155" i="8"/>
  <c r="N155" i="8" s="1"/>
  <c r="Y155" i="8" s="1"/>
  <c r="F155" i="8"/>
  <c r="G155" i="8"/>
  <c r="H155" i="8"/>
  <c r="O155" i="8" s="1"/>
  <c r="W155" i="8" s="1"/>
  <c r="I155" i="8"/>
  <c r="J155" i="8"/>
  <c r="P155" i="8" s="1"/>
  <c r="X155" i="8" s="1"/>
  <c r="K155" i="8"/>
  <c r="L155" i="8"/>
  <c r="Q155" i="8" s="1"/>
  <c r="V155" i="8" s="1"/>
  <c r="M155" i="8"/>
  <c r="S155" i="8"/>
  <c r="U155" i="8"/>
  <c r="B206" i="8"/>
  <c r="C206" i="8"/>
  <c r="D206" i="8"/>
  <c r="E206" i="8"/>
  <c r="N206" i="8" s="1"/>
  <c r="Y206" i="8" s="1"/>
  <c r="F206" i="8"/>
  <c r="G206" i="8"/>
  <c r="H206" i="8"/>
  <c r="O206" i="8" s="1"/>
  <c r="I206" i="8"/>
  <c r="J206" i="8"/>
  <c r="P206" i="8" s="1"/>
  <c r="X206" i="8" s="1"/>
  <c r="K206" i="8"/>
  <c r="L206" i="8"/>
  <c r="Q206" i="8" s="1"/>
  <c r="V206" i="8" s="1"/>
  <c r="M206" i="8"/>
  <c r="S206" i="8"/>
  <c r="U206" i="8"/>
  <c r="B36" i="8"/>
  <c r="C36" i="8"/>
  <c r="D36" i="8"/>
  <c r="E36" i="8"/>
  <c r="N36" i="8" s="1"/>
  <c r="Y36" i="8" s="1"/>
  <c r="F36" i="8"/>
  <c r="G36" i="8"/>
  <c r="H36" i="8"/>
  <c r="O36" i="8" s="1"/>
  <c r="T36" i="8" s="1"/>
  <c r="I36" i="8"/>
  <c r="J36" i="8"/>
  <c r="P36" i="8" s="1"/>
  <c r="X36" i="8" s="1"/>
  <c r="K36" i="8"/>
  <c r="L36" i="8"/>
  <c r="Q36" i="8" s="1"/>
  <c r="V36" i="8" s="1"/>
  <c r="M36" i="8"/>
  <c r="S36" i="8"/>
  <c r="U36" i="8"/>
  <c r="B62" i="8"/>
  <c r="C62" i="8"/>
  <c r="D62" i="8"/>
  <c r="E62" i="8"/>
  <c r="F62" i="8"/>
  <c r="G62" i="8"/>
  <c r="H62" i="8"/>
  <c r="O62" i="8" s="1"/>
  <c r="W62" i="8" s="1"/>
  <c r="I62" i="8"/>
  <c r="J62" i="8"/>
  <c r="P62" i="8" s="1"/>
  <c r="X62" i="8" s="1"/>
  <c r="K62" i="8"/>
  <c r="L62" i="8"/>
  <c r="Q62" i="8" s="1"/>
  <c r="V62" i="8" s="1"/>
  <c r="M62" i="8"/>
  <c r="N62" i="8"/>
  <c r="Y62" i="8" s="1"/>
  <c r="S62" i="8"/>
  <c r="T62" i="8"/>
  <c r="U62" i="8"/>
  <c r="B63" i="8"/>
  <c r="C63" i="8"/>
  <c r="D63" i="8"/>
  <c r="E63" i="8"/>
  <c r="N63" i="8" s="1"/>
  <c r="Y63" i="8" s="1"/>
  <c r="F63" i="8"/>
  <c r="G63" i="8"/>
  <c r="H63" i="8"/>
  <c r="O63" i="8" s="1"/>
  <c r="W63" i="8" s="1"/>
  <c r="I63" i="8"/>
  <c r="J63" i="8"/>
  <c r="P63" i="8" s="1"/>
  <c r="X63" i="8" s="1"/>
  <c r="K63" i="8"/>
  <c r="L63" i="8"/>
  <c r="Q63" i="8" s="1"/>
  <c r="V63" i="8" s="1"/>
  <c r="M63" i="8"/>
  <c r="S63" i="8"/>
  <c r="U63" i="8"/>
  <c r="B128" i="8"/>
  <c r="C128" i="8"/>
  <c r="D128" i="8"/>
  <c r="E128" i="8"/>
  <c r="N128" i="8" s="1"/>
  <c r="Y128" i="8" s="1"/>
  <c r="F128" i="8"/>
  <c r="G128" i="8"/>
  <c r="H128" i="8"/>
  <c r="I128" i="8"/>
  <c r="J128" i="8"/>
  <c r="P128" i="8" s="1"/>
  <c r="X128" i="8" s="1"/>
  <c r="K128" i="8"/>
  <c r="L128" i="8"/>
  <c r="Q128" i="8" s="1"/>
  <c r="V128" i="8" s="1"/>
  <c r="M128" i="8"/>
  <c r="O128" i="8"/>
  <c r="S128" i="8"/>
  <c r="U128" i="8"/>
  <c r="B207" i="8"/>
  <c r="C207" i="8"/>
  <c r="D207" i="8"/>
  <c r="E207" i="8"/>
  <c r="N207" i="8" s="1"/>
  <c r="Y207" i="8" s="1"/>
  <c r="F207" i="8"/>
  <c r="G207" i="8"/>
  <c r="H207" i="8"/>
  <c r="O207" i="8" s="1"/>
  <c r="T207" i="8" s="1"/>
  <c r="I207" i="8"/>
  <c r="J207" i="8"/>
  <c r="P207" i="8" s="1"/>
  <c r="X207" i="8" s="1"/>
  <c r="K207" i="8"/>
  <c r="L207" i="8"/>
  <c r="Q207" i="8" s="1"/>
  <c r="V207" i="8" s="1"/>
  <c r="M207" i="8"/>
  <c r="S207" i="8"/>
  <c r="U207" i="8"/>
  <c r="B136" i="8"/>
  <c r="C136" i="8"/>
  <c r="D136" i="8"/>
  <c r="E136" i="8"/>
  <c r="F136" i="8"/>
  <c r="G136" i="8"/>
  <c r="H136" i="8"/>
  <c r="O136" i="8" s="1"/>
  <c r="W136" i="8" s="1"/>
  <c r="I136" i="8"/>
  <c r="J136" i="8"/>
  <c r="P136" i="8" s="1"/>
  <c r="X136" i="8" s="1"/>
  <c r="K136" i="8"/>
  <c r="L136" i="8"/>
  <c r="Q136" i="8" s="1"/>
  <c r="V136" i="8" s="1"/>
  <c r="M136" i="8"/>
  <c r="N136" i="8"/>
  <c r="Y136" i="8" s="1"/>
  <c r="S136" i="8"/>
  <c r="T136" i="8"/>
  <c r="U136" i="8"/>
  <c r="B20" i="8"/>
  <c r="C20" i="8"/>
  <c r="D20" i="8"/>
  <c r="E20" i="8"/>
  <c r="N20" i="8" s="1"/>
  <c r="Y20" i="8" s="1"/>
  <c r="F20" i="8"/>
  <c r="G20" i="8"/>
  <c r="H20" i="8"/>
  <c r="I20" i="8"/>
  <c r="J20" i="8"/>
  <c r="P20" i="8" s="1"/>
  <c r="X20" i="8" s="1"/>
  <c r="K20" i="8"/>
  <c r="L20" i="8"/>
  <c r="Q20" i="8" s="1"/>
  <c r="V20" i="8" s="1"/>
  <c r="M20" i="8"/>
  <c r="O20" i="8"/>
  <c r="W20" i="8" s="1"/>
  <c r="S20" i="8"/>
  <c r="U20" i="8"/>
  <c r="B32" i="8"/>
  <c r="C32" i="8"/>
  <c r="D32" i="8"/>
  <c r="E32" i="8"/>
  <c r="N32" i="8" s="1"/>
  <c r="Y32" i="8" s="1"/>
  <c r="F32" i="8"/>
  <c r="G32" i="8"/>
  <c r="H32" i="8"/>
  <c r="I32" i="8"/>
  <c r="J32" i="8"/>
  <c r="P32" i="8" s="1"/>
  <c r="X32" i="8" s="1"/>
  <c r="K32" i="8"/>
  <c r="L32" i="8"/>
  <c r="Q32" i="8" s="1"/>
  <c r="V32" i="8" s="1"/>
  <c r="M32" i="8"/>
  <c r="O32" i="8"/>
  <c r="S32" i="8"/>
  <c r="U32" i="8"/>
  <c r="B204" i="8"/>
  <c r="C204" i="8"/>
  <c r="D204" i="8"/>
  <c r="E204" i="8"/>
  <c r="N204" i="8" s="1"/>
  <c r="Y204" i="8" s="1"/>
  <c r="F204" i="8"/>
  <c r="G204" i="8"/>
  <c r="H204" i="8"/>
  <c r="O204" i="8" s="1"/>
  <c r="T204" i="8" s="1"/>
  <c r="I204" i="8"/>
  <c r="J204" i="8"/>
  <c r="P204" i="8" s="1"/>
  <c r="X204" i="8" s="1"/>
  <c r="K204" i="8"/>
  <c r="L204" i="8"/>
  <c r="Q204" i="8" s="1"/>
  <c r="V204" i="8" s="1"/>
  <c r="M204" i="8"/>
  <c r="S204" i="8"/>
  <c r="U204" i="8"/>
  <c r="W204" i="8"/>
  <c r="B208" i="8"/>
  <c r="C208" i="8"/>
  <c r="D208" i="8"/>
  <c r="E208" i="8"/>
  <c r="F208" i="8"/>
  <c r="G208" i="8"/>
  <c r="H208" i="8"/>
  <c r="O208" i="8" s="1"/>
  <c r="W208" i="8" s="1"/>
  <c r="I208" i="8"/>
  <c r="J208" i="8"/>
  <c r="P208" i="8" s="1"/>
  <c r="X208" i="8" s="1"/>
  <c r="K208" i="8"/>
  <c r="L208" i="8"/>
  <c r="Q208" i="8" s="1"/>
  <c r="M208" i="8"/>
  <c r="N208" i="8"/>
  <c r="Y208" i="8" s="1"/>
  <c r="S208" i="8"/>
  <c r="T208" i="8"/>
  <c r="U208" i="8"/>
  <c r="V208" i="8"/>
  <c r="B15" i="8"/>
  <c r="C15" i="8"/>
  <c r="D15" i="8"/>
  <c r="E15" i="8"/>
  <c r="N15" i="8" s="1"/>
  <c r="Y15" i="8" s="1"/>
  <c r="F15" i="8"/>
  <c r="G15" i="8"/>
  <c r="H15" i="8"/>
  <c r="I15" i="8"/>
  <c r="J15" i="8"/>
  <c r="P15" i="8" s="1"/>
  <c r="X15" i="8" s="1"/>
  <c r="K15" i="8"/>
  <c r="L15" i="8"/>
  <c r="Q15" i="8" s="1"/>
  <c r="V15" i="8" s="1"/>
  <c r="M15" i="8"/>
  <c r="O15" i="8"/>
  <c r="W15" i="8" s="1"/>
  <c r="S15" i="8"/>
  <c r="U15" i="8"/>
  <c r="B37" i="8"/>
  <c r="C37" i="8"/>
  <c r="D37" i="8"/>
  <c r="E37" i="8"/>
  <c r="N37" i="8" s="1"/>
  <c r="Y37" i="8" s="1"/>
  <c r="F37" i="8"/>
  <c r="G37" i="8"/>
  <c r="H37" i="8"/>
  <c r="O37" i="8" s="1"/>
  <c r="I37" i="8"/>
  <c r="J37" i="8"/>
  <c r="P37" i="8" s="1"/>
  <c r="X37" i="8" s="1"/>
  <c r="K37" i="8"/>
  <c r="L37" i="8"/>
  <c r="Q37" i="8" s="1"/>
  <c r="V37" i="8" s="1"/>
  <c r="M37" i="8"/>
  <c r="S37" i="8"/>
  <c r="U37" i="8"/>
  <c r="B43" i="8"/>
  <c r="C43" i="8"/>
  <c r="D43" i="8"/>
  <c r="E43" i="8"/>
  <c r="N43" i="8" s="1"/>
  <c r="Y43" i="8" s="1"/>
  <c r="F43" i="8"/>
  <c r="G43" i="8"/>
  <c r="H43" i="8"/>
  <c r="O43" i="8" s="1"/>
  <c r="T43" i="8" s="1"/>
  <c r="I43" i="8"/>
  <c r="J43" i="8"/>
  <c r="P43" i="8" s="1"/>
  <c r="X43" i="8" s="1"/>
  <c r="K43" i="8"/>
  <c r="L43" i="8"/>
  <c r="Q43" i="8" s="1"/>
  <c r="V43" i="8" s="1"/>
  <c r="M43" i="8"/>
  <c r="S43" i="8"/>
  <c r="U43" i="8"/>
  <c r="W43" i="8"/>
  <c r="B44" i="8"/>
  <c r="C44" i="8"/>
  <c r="D44" i="8"/>
  <c r="E44" i="8"/>
  <c r="F44" i="8"/>
  <c r="G44" i="8"/>
  <c r="H44" i="8"/>
  <c r="O44" i="8" s="1"/>
  <c r="W44" i="8" s="1"/>
  <c r="I44" i="8"/>
  <c r="J44" i="8"/>
  <c r="P44" i="8" s="1"/>
  <c r="X44" i="8" s="1"/>
  <c r="K44" i="8"/>
  <c r="L44" i="8"/>
  <c r="Q44" i="8" s="1"/>
  <c r="V44" i="8" s="1"/>
  <c r="M44" i="8"/>
  <c r="N44" i="8"/>
  <c r="Y44" i="8" s="1"/>
  <c r="S44" i="8"/>
  <c r="T44" i="8"/>
  <c r="U44" i="8"/>
  <c r="B133" i="8"/>
  <c r="C133" i="8"/>
  <c r="D133" i="8"/>
  <c r="E133" i="8"/>
  <c r="N133" i="8" s="1"/>
  <c r="Y133" i="8" s="1"/>
  <c r="F133" i="8"/>
  <c r="G133" i="8"/>
  <c r="H133" i="8"/>
  <c r="O133" i="8" s="1"/>
  <c r="I133" i="8"/>
  <c r="J133" i="8"/>
  <c r="P133" i="8" s="1"/>
  <c r="X133" i="8" s="1"/>
  <c r="K133" i="8"/>
  <c r="L133" i="8"/>
  <c r="Q133" i="8" s="1"/>
  <c r="V133" i="8" s="1"/>
  <c r="M133" i="8"/>
  <c r="S133" i="8"/>
  <c r="U133" i="8"/>
  <c r="B45" i="8"/>
  <c r="C45" i="8"/>
  <c r="D45" i="8"/>
  <c r="E45" i="8"/>
  <c r="F45" i="8"/>
  <c r="G45" i="8"/>
  <c r="H45" i="8"/>
  <c r="I45" i="8"/>
  <c r="J45" i="8"/>
  <c r="P45" i="8" s="1"/>
  <c r="X45" i="8" s="1"/>
  <c r="K45" i="8"/>
  <c r="L45" i="8"/>
  <c r="Q45" i="8" s="1"/>
  <c r="V45" i="8" s="1"/>
  <c r="M45" i="8"/>
  <c r="N45" i="8"/>
  <c r="Y45" i="8" s="1"/>
  <c r="O45" i="8"/>
  <c r="S45" i="8"/>
  <c r="U45" i="8"/>
  <c r="B214" i="8"/>
  <c r="C214" i="8"/>
  <c r="D214" i="8"/>
  <c r="E214" i="8"/>
  <c r="N214" i="8" s="1"/>
  <c r="Y214" i="8" s="1"/>
  <c r="F214" i="8"/>
  <c r="G214" i="8"/>
  <c r="H214" i="8"/>
  <c r="O214" i="8" s="1"/>
  <c r="T214" i="8" s="1"/>
  <c r="I214" i="8"/>
  <c r="J214" i="8"/>
  <c r="P214" i="8" s="1"/>
  <c r="X214" i="8" s="1"/>
  <c r="K214" i="8"/>
  <c r="L214" i="8"/>
  <c r="Q214" i="8" s="1"/>
  <c r="V214" i="8" s="1"/>
  <c r="M214" i="8"/>
  <c r="S214" i="8"/>
  <c r="U214" i="8"/>
  <c r="B112" i="8"/>
  <c r="C112" i="8"/>
  <c r="D112" i="8"/>
  <c r="E112" i="8"/>
  <c r="F112" i="8"/>
  <c r="G112" i="8"/>
  <c r="H112" i="8"/>
  <c r="O112" i="8" s="1"/>
  <c r="W112" i="8" s="1"/>
  <c r="I112" i="8"/>
  <c r="J112" i="8"/>
  <c r="P112" i="8" s="1"/>
  <c r="X112" i="8" s="1"/>
  <c r="K112" i="8"/>
  <c r="L112" i="8"/>
  <c r="Q112" i="8" s="1"/>
  <c r="V112" i="8" s="1"/>
  <c r="M112" i="8"/>
  <c r="N112" i="8"/>
  <c r="Y112" i="8" s="1"/>
  <c r="S112" i="8"/>
  <c r="T112" i="8"/>
  <c r="U112" i="8"/>
  <c r="B113" i="8"/>
  <c r="C113" i="8"/>
  <c r="D113" i="8"/>
  <c r="E113" i="8"/>
  <c r="N113" i="8" s="1"/>
  <c r="Y113" i="8" s="1"/>
  <c r="F113" i="8"/>
  <c r="G113" i="8"/>
  <c r="H113" i="8"/>
  <c r="I113" i="8"/>
  <c r="J113" i="8"/>
  <c r="P113" i="8" s="1"/>
  <c r="X113" i="8" s="1"/>
  <c r="K113" i="8"/>
  <c r="L113" i="8"/>
  <c r="Q113" i="8" s="1"/>
  <c r="V113" i="8" s="1"/>
  <c r="M113" i="8"/>
  <c r="O113" i="8"/>
  <c r="W113" i="8" s="1"/>
  <c r="S113" i="8"/>
  <c r="U113" i="8"/>
  <c r="B21" i="8"/>
  <c r="C21" i="8"/>
  <c r="D21" i="8"/>
  <c r="E21" i="8"/>
  <c r="N21" i="8" s="1"/>
  <c r="Y21" i="8" s="1"/>
  <c r="F21" i="8"/>
  <c r="G21" i="8"/>
  <c r="H21" i="8"/>
  <c r="O21" i="8" s="1"/>
  <c r="I21" i="8"/>
  <c r="J21" i="8"/>
  <c r="P21" i="8" s="1"/>
  <c r="X21" i="8" s="1"/>
  <c r="K21" i="8"/>
  <c r="L21" i="8"/>
  <c r="Q21" i="8" s="1"/>
  <c r="V21" i="8" s="1"/>
  <c r="M21" i="8"/>
  <c r="S21" i="8"/>
  <c r="U21" i="8"/>
  <c r="B134" i="8"/>
  <c r="C134" i="8"/>
  <c r="D134" i="8"/>
  <c r="E134" i="8"/>
  <c r="F134" i="8"/>
  <c r="G134" i="8"/>
  <c r="H134" i="8"/>
  <c r="O134" i="8" s="1"/>
  <c r="I134" i="8"/>
  <c r="J134" i="8"/>
  <c r="P134" i="8" s="1"/>
  <c r="X134" i="8" s="1"/>
  <c r="K134" i="8"/>
  <c r="L134" i="8"/>
  <c r="Q134" i="8" s="1"/>
  <c r="V134" i="8" s="1"/>
  <c r="M134" i="8"/>
  <c r="N134" i="8"/>
  <c r="Y134" i="8" s="1"/>
  <c r="S134" i="8"/>
  <c r="U134" i="8"/>
  <c r="B16" i="8"/>
  <c r="C16" i="8"/>
  <c r="D16" i="8"/>
  <c r="E16" i="8"/>
  <c r="N16" i="8" s="1"/>
  <c r="Y16" i="8" s="1"/>
  <c r="F16" i="8"/>
  <c r="G16" i="8"/>
  <c r="H16" i="8"/>
  <c r="O16" i="8" s="1"/>
  <c r="W16" i="8" s="1"/>
  <c r="I16" i="8"/>
  <c r="J16" i="8"/>
  <c r="P16" i="8" s="1"/>
  <c r="X16" i="8" s="1"/>
  <c r="K16" i="8"/>
  <c r="L16" i="8"/>
  <c r="Q16" i="8" s="1"/>
  <c r="V16" i="8" s="1"/>
  <c r="M16" i="8"/>
  <c r="S16" i="8"/>
  <c r="U16" i="8"/>
  <c r="B46" i="8"/>
  <c r="C46" i="8"/>
  <c r="D46" i="8"/>
  <c r="E46" i="8"/>
  <c r="N46" i="8" s="1"/>
  <c r="Y46" i="8" s="1"/>
  <c r="F46" i="8"/>
  <c r="G46" i="8"/>
  <c r="H46" i="8"/>
  <c r="O46" i="8" s="1"/>
  <c r="W46" i="8" s="1"/>
  <c r="I46" i="8"/>
  <c r="J46" i="8"/>
  <c r="P46" i="8" s="1"/>
  <c r="X46" i="8" s="1"/>
  <c r="K46" i="8"/>
  <c r="L46" i="8"/>
  <c r="Q46" i="8" s="1"/>
  <c r="V46" i="8" s="1"/>
  <c r="M46" i="8"/>
  <c r="S46" i="8"/>
  <c r="U46" i="8"/>
  <c r="B47" i="8"/>
  <c r="C47" i="8"/>
  <c r="D47" i="8"/>
  <c r="E47" i="8"/>
  <c r="N47" i="8" s="1"/>
  <c r="Y47" i="8" s="1"/>
  <c r="F47" i="8"/>
  <c r="G47" i="8"/>
  <c r="H47" i="8"/>
  <c r="O47" i="8" s="1"/>
  <c r="I47" i="8"/>
  <c r="J47" i="8"/>
  <c r="P47" i="8" s="1"/>
  <c r="X47" i="8" s="1"/>
  <c r="K47" i="8"/>
  <c r="L47" i="8"/>
  <c r="Q47" i="8" s="1"/>
  <c r="V47" i="8" s="1"/>
  <c r="M47" i="8"/>
  <c r="S47" i="8"/>
  <c r="U47" i="8"/>
  <c r="B166" i="8"/>
  <c r="C166" i="8"/>
  <c r="D166" i="8"/>
  <c r="E166" i="8"/>
  <c r="N166" i="8" s="1"/>
  <c r="Y166" i="8" s="1"/>
  <c r="F166" i="8"/>
  <c r="G166" i="8"/>
  <c r="H166" i="8"/>
  <c r="O166" i="8" s="1"/>
  <c r="I166" i="8"/>
  <c r="J166" i="8"/>
  <c r="P166" i="8" s="1"/>
  <c r="X166" i="8" s="1"/>
  <c r="K166" i="8"/>
  <c r="L166" i="8"/>
  <c r="Q166" i="8" s="1"/>
  <c r="V166" i="8" s="1"/>
  <c r="M166" i="8"/>
  <c r="S166" i="8"/>
  <c r="U166" i="8"/>
  <c r="B48" i="8"/>
  <c r="C48" i="8"/>
  <c r="D48" i="8"/>
  <c r="E48" i="8"/>
  <c r="F48" i="8"/>
  <c r="G48" i="8"/>
  <c r="H48" i="8"/>
  <c r="O48" i="8" s="1"/>
  <c r="W48" i="8" s="1"/>
  <c r="I48" i="8"/>
  <c r="J48" i="8"/>
  <c r="P48" i="8" s="1"/>
  <c r="X48" i="8" s="1"/>
  <c r="K48" i="8"/>
  <c r="L48" i="8"/>
  <c r="Q48" i="8" s="1"/>
  <c r="V48" i="8" s="1"/>
  <c r="M48" i="8"/>
  <c r="N48" i="8"/>
  <c r="Y48" i="8" s="1"/>
  <c r="S48" i="8"/>
  <c r="T48" i="8"/>
  <c r="U48" i="8"/>
  <c r="B168" i="8"/>
  <c r="C168" i="8"/>
  <c r="D168" i="8"/>
  <c r="E168" i="8"/>
  <c r="N168" i="8" s="1"/>
  <c r="Y168" i="8" s="1"/>
  <c r="F168" i="8"/>
  <c r="G168" i="8"/>
  <c r="H168" i="8"/>
  <c r="O168" i="8" s="1"/>
  <c r="I168" i="8"/>
  <c r="J168" i="8"/>
  <c r="P168" i="8" s="1"/>
  <c r="X168" i="8" s="1"/>
  <c r="K168" i="8"/>
  <c r="L168" i="8"/>
  <c r="Q168" i="8" s="1"/>
  <c r="V168" i="8" s="1"/>
  <c r="M168" i="8"/>
  <c r="S168" i="8"/>
  <c r="U168" i="8"/>
  <c r="B153" i="8"/>
  <c r="C153" i="8"/>
  <c r="D153" i="8"/>
  <c r="E153" i="8"/>
  <c r="N153" i="8" s="1"/>
  <c r="Y153" i="8" s="1"/>
  <c r="F153" i="8"/>
  <c r="G153" i="8"/>
  <c r="H153" i="8"/>
  <c r="O153" i="8" s="1"/>
  <c r="I153" i="8"/>
  <c r="J153" i="8"/>
  <c r="P153" i="8" s="1"/>
  <c r="X153" i="8" s="1"/>
  <c r="K153" i="8"/>
  <c r="L153" i="8"/>
  <c r="Q153" i="8" s="1"/>
  <c r="V153" i="8" s="1"/>
  <c r="M153" i="8"/>
  <c r="S153" i="8"/>
  <c r="U153" i="8"/>
  <c r="B154" i="8"/>
  <c r="C154" i="8"/>
  <c r="D154" i="8"/>
  <c r="E154" i="8"/>
  <c r="N154" i="8" s="1"/>
  <c r="Y154" i="8" s="1"/>
  <c r="F154" i="8"/>
  <c r="G154" i="8"/>
  <c r="H154" i="8"/>
  <c r="O154" i="8" s="1"/>
  <c r="T154" i="8" s="1"/>
  <c r="I154" i="8"/>
  <c r="J154" i="8"/>
  <c r="P154" i="8" s="1"/>
  <c r="X154" i="8" s="1"/>
  <c r="K154" i="8"/>
  <c r="L154" i="8"/>
  <c r="Q154" i="8" s="1"/>
  <c r="V154" i="8" s="1"/>
  <c r="M154" i="8"/>
  <c r="S154" i="8"/>
  <c r="U154" i="8"/>
  <c r="B49" i="8"/>
  <c r="C49" i="8"/>
  <c r="D49" i="8"/>
  <c r="E49" i="8"/>
  <c r="F49" i="8"/>
  <c r="G49" i="8"/>
  <c r="H49" i="8"/>
  <c r="O49" i="8" s="1"/>
  <c r="T49" i="8" s="1"/>
  <c r="I49" i="8"/>
  <c r="J49" i="8"/>
  <c r="P49" i="8" s="1"/>
  <c r="X49" i="8" s="1"/>
  <c r="K49" i="8"/>
  <c r="L49" i="8"/>
  <c r="Q49" i="8" s="1"/>
  <c r="V49" i="8" s="1"/>
  <c r="M49" i="8"/>
  <c r="N49" i="8"/>
  <c r="Y49" i="8" s="1"/>
  <c r="S49" i="8"/>
  <c r="U49" i="8"/>
  <c r="B78" i="8"/>
  <c r="C78" i="8"/>
  <c r="D78" i="8"/>
  <c r="E78" i="8"/>
  <c r="N78" i="8" s="1"/>
  <c r="Y78" i="8" s="1"/>
  <c r="F78" i="8"/>
  <c r="G78" i="8"/>
  <c r="H78" i="8"/>
  <c r="O78" i="8" s="1"/>
  <c r="W78" i="8" s="1"/>
  <c r="I78" i="8"/>
  <c r="J78" i="8"/>
  <c r="P78" i="8" s="1"/>
  <c r="X78" i="8" s="1"/>
  <c r="K78" i="8"/>
  <c r="L78" i="8"/>
  <c r="Q78" i="8" s="1"/>
  <c r="V78" i="8" s="1"/>
  <c r="M78" i="8"/>
  <c r="S78" i="8"/>
  <c r="U78" i="8"/>
  <c r="B33" i="8"/>
  <c r="C33" i="8"/>
  <c r="D33" i="8"/>
  <c r="E33" i="8"/>
  <c r="N33" i="8" s="1"/>
  <c r="Y33" i="8" s="1"/>
  <c r="F33" i="8"/>
  <c r="G33" i="8"/>
  <c r="H33" i="8"/>
  <c r="O33" i="8" s="1"/>
  <c r="W33" i="8" s="1"/>
  <c r="I33" i="8"/>
  <c r="J33" i="8"/>
  <c r="P33" i="8" s="1"/>
  <c r="X33" i="8" s="1"/>
  <c r="K33" i="8"/>
  <c r="L33" i="8"/>
  <c r="Q33" i="8" s="1"/>
  <c r="V33" i="8" s="1"/>
  <c r="M33" i="8"/>
  <c r="S33" i="8"/>
  <c r="U33" i="8"/>
  <c r="B70" i="8"/>
  <c r="C70" i="8"/>
  <c r="D70" i="8"/>
  <c r="E70" i="8"/>
  <c r="N70" i="8" s="1"/>
  <c r="Y70" i="8" s="1"/>
  <c r="F70" i="8"/>
  <c r="G70" i="8"/>
  <c r="H70" i="8"/>
  <c r="O70" i="8" s="1"/>
  <c r="T70" i="8" s="1"/>
  <c r="I70" i="8"/>
  <c r="J70" i="8"/>
  <c r="P70" i="8" s="1"/>
  <c r="X70" i="8" s="1"/>
  <c r="K70" i="8"/>
  <c r="L70" i="8"/>
  <c r="Q70" i="8" s="1"/>
  <c r="V70" i="8" s="1"/>
  <c r="M70" i="8"/>
  <c r="S70" i="8"/>
  <c r="U70" i="8"/>
  <c r="B22" i="8"/>
  <c r="C22" i="8"/>
  <c r="D22" i="8"/>
  <c r="E22" i="8"/>
  <c r="N22" i="8" s="1"/>
  <c r="Y22" i="8" s="1"/>
  <c r="F22" i="8"/>
  <c r="G22" i="8"/>
  <c r="H22" i="8"/>
  <c r="O22" i="8" s="1"/>
  <c r="W22" i="8" s="1"/>
  <c r="I22" i="8"/>
  <c r="J22" i="8"/>
  <c r="P22" i="8" s="1"/>
  <c r="X22" i="8" s="1"/>
  <c r="K22" i="8"/>
  <c r="L22" i="8"/>
  <c r="Q22" i="8" s="1"/>
  <c r="V22" i="8" s="1"/>
  <c r="M22" i="8"/>
  <c r="S22" i="8"/>
  <c r="U22" i="8"/>
  <c r="B105" i="8"/>
  <c r="C105" i="8"/>
  <c r="D105" i="8"/>
  <c r="E105" i="8"/>
  <c r="N105" i="8" s="1"/>
  <c r="Y105" i="8" s="1"/>
  <c r="F105" i="8"/>
  <c r="G105" i="8"/>
  <c r="H105" i="8"/>
  <c r="O105" i="8" s="1"/>
  <c r="T105" i="8" s="1"/>
  <c r="I105" i="8"/>
  <c r="J105" i="8"/>
  <c r="P105" i="8" s="1"/>
  <c r="X105" i="8" s="1"/>
  <c r="K105" i="8"/>
  <c r="L105" i="8"/>
  <c r="Q105" i="8" s="1"/>
  <c r="V105" i="8" s="1"/>
  <c r="M105" i="8"/>
  <c r="S105" i="8"/>
  <c r="U105" i="8"/>
  <c r="B23" i="8"/>
  <c r="C23" i="8"/>
  <c r="D23" i="8"/>
  <c r="E23" i="8"/>
  <c r="N23" i="8" s="1"/>
  <c r="Y23" i="8" s="1"/>
  <c r="F23" i="8"/>
  <c r="G23" i="8"/>
  <c r="H23" i="8"/>
  <c r="O23" i="8" s="1"/>
  <c r="T23" i="8" s="1"/>
  <c r="I23" i="8"/>
  <c r="J23" i="8"/>
  <c r="P23" i="8" s="1"/>
  <c r="X23" i="8" s="1"/>
  <c r="K23" i="8"/>
  <c r="L23" i="8"/>
  <c r="Q23" i="8" s="1"/>
  <c r="V23" i="8" s="1"/>
  <c r="M23" i="8"/>
  <c r="S23" i="8"/>
  <c r="U23" i="8"/>
  <c r="B50" i="8"/>
  <c r="C50" i="8"/>
  <c r="D50" i="8"/>
  <c r="E50" i="8"/>
  <c r="F50" i="8"/>
  <c r="G50" i="8"/>
  <c r="H50" i="8"/>
  <c r="O50" i="8" s="1"/>
  <c r="I50" i="8"/>
  <c r="J50" i="8"/>
  <c r="P50" i="8" s="1"/>
  <c r="X50" i="8" s="1"/>
  <c r="K50" i="8"/>
  <c r="L50" i="8"/>
  <c r="Q50" i="8" s="1"/>
  <c r="V50" i="8" s="1"/>
  <c r="M50" i="8"/>
  <c r="N50" i="8"/>
  <c r="Y50" i="8" s="1"/>
  <c r="S50" i="8"/>
  <c r="U50" i="8"/>
  <c r="B51" i="8"/>
  <c r="C51" i="8"/>
  <c r="D51" i="8"/>
  <c r="E51" i="8"/>
  <c r="N51" i="8" s="1"/>
  <c r="Y51" i="8" s="1"/>
  <c r="F51" i="8"/>
  <c r="G51" i="8"/>
  <c r="H51" i="8"/>
  <c r="O51" i="8" s="1"/>
  <c r="W51" i="8" s="1"/>
  <c r="I51" i="8"/>
  <c r="J51" i="8"/>
  <c r="P51" i="8" s="1"/>
  <c r="X51" i="8" s="1"/>
  <c r="K51" i="8"/>
  <c r="L51" i="8"/>
  <c r="Q51" i="8" s="1"/>
  <c r="V51" i="8" s="1"/>
  <c r="M51" i="8"/>
  <c r="S51" i="8"/>
  <c r="U51" i="8"/>
  <c r="B52" i="8"/>
  <c r="C52" i="8"/>
  <c r="D52" i="8"/>
  <c r="E52" i="8"/>
  <c r="N52" i="8" s="1"/>
  <c r="Y52" i="8" s="1"/>
  <c r="F52" i="8"/>
  <c r="G52" i="8"/>
  <c r="H52" i="8"/>
  <c r="I52" i="8"/>
  <c r="J52" i="8"/>
  <c r="P52" i="8" s="1"/>
  <c r="X52" i="8" s="1"/>
  <c r="K52" i="8"/>
  <c r="L52" i="8"/>
  <c r="Q52" i="8" s="1"/>
  <c r="V52" i="8" s="1"/>
  <c r="M52" i="8"/>
  <c r="O52" i="8"/>
  <c r="T52" i="8" s="1"/>
  <c r="S52" i="8"/>
  <c r="U52" i="8"/>
  <c r="W52" i="8"/>
  <c r="B53" i="8"/>
  <c r="C53" i="8"/>
  <c r="D53" i="8"/>
  <c r="E53" i="8"/>
  <c r="N53" i="8" s="1"/>
  <c r="Y53" i="8" s="1"/>
  <c r="F53" i="8"/>
  <c r="G53" i="8"/>
  <c r="H53" i="8"/>
  <c r="O53" i="8" s="1"/>
  <c r="I53" i="8"/>
  <c r="J53" i="8"/>
  <c r="P53" i="8" s="1"/>
  <c r="X53" i="8" s="1"/>
  <c r="K53" i="8"/>
  <c r="L53" i="8"/>
  <c r="Q53" i="8" s="1"/>
  <c r="V53" i="8" s="1"/>
  <c r="M53" i="8"/>
  <c r="S53" i="8"/>
  <c r="U53" i="8"/>
  <c r="B126" i="8"/>
  <c r="C126" i="8"/>
  <c r="D126" i="8"/>
  <c r="E126" i="8"/>
  <c r="N126" i="8" s="1"/>
  <c r="Y126" i="8" s="1"/>
  <c r="F126" i="8"/>
  <c r="G126" i="8"/>
  <c r="H126" i="8"/>
  <c r="O126" i="8" s="1"/>
  <c r="W126" i="8" s="1"/>
  <c r="I126" i="8"/>
  <c r="J126" i="8"/>
  <c r="P126" i="8" s="1"/>
  <c r="X126" i="8" s="1"/>
  <c r="K126" i="8"/>
  <c r="L126" i="8"/>
  <c r="Q126" i="8" s="1"/>
  <c r="V126" i="8" s="1"/>
  <c r="M126" i="8"/>
  <c r="S126" i="8"/>
  <c r="U126" i="8"/>
  <c r="B120" i="8"/>
  <c r="C120" i="8"/>
  <c r="D120" i="8"/>
  <c r="E120" i="8"/>
  <c r="N120" i="8" s="1"/>
  <c r="Y120" i="8" s="1"/>
  <c r="F120" i="8"/>
  <c r="G120" i="8"/>
  <c r="H120" i="8"/>
  <c r="I120" i="8"/>
  <c r="J120" i="8"/>
  <c r="P120" i="8" s="1"/>
  <c r="X120" i="8" s="1"/>
  <c r="K120" i="8"/>
  <c r="L120" i="8"/>
  <c r="Q120" i="8" s="1"/>
  <c r="V120" i="8" s="1"/>
  <c r="M120" i="8"/>
  <c r="O120" i="8"/>
  <c r="W120" i="8" s="1"/>
  <c r="S120" i="8"/>
  <c r="U120" i="8"/>
  <c r="B54" i="8"/>
  <c r="C54" i="8"/>
  <c r="D54" i="8"/>
  <c r="E54" i="8"/>
  <c r="N54" i="8" s="1"/>
  <c r="Y54" i="8" s="1"/>
  <c r="F54" i="8"/>
  <c r="G54" i="8"/>
  <c r="H54" i="8"/>
  <c r="I54" i="8"/>
  <c r="J54" i="8"/>
  <c r="P54" i="8" s="1"/>
  <c r="X54" i="8" s="1"/>
  <c r="K54" i="8"/>
  <c r="L54" i="8"/>
  <c r="Q54" i="8" s="1"/>
  <c r="V54" i="8" s="1"/>
  <c r="M54" i="8"/>
  <c r="O54" i="8"/>
  <c r="S54" i="8"/>
  <c r="U54" i="8"/>
  <c r="B55" i="8"/>
  <c r="C55" i="8"/>
  <c r="D55" i="8"/>
  <c r="E55" i="8"/>
  <c r="N55" i="8" s="1"/>
  <c r="Y55" i="8" s="1"/>
  <c r="F55" i="8"/>
  <c r="G55" i="8"/>
  <c r="H55" i="8"/>
  <c r="O55" i="8" s="1"/>
  <c r="T55" i="8" s="1"/>
  <c r="I55" i="8"/>
  <c r="J55" i="8"/>
  <c r="P55" i="8" s="1"/>
  <c r="K55" i="8"/>
  <c r="L55" i="8"/>
  <c r="M55" i="8"/>
  <c r="Q55" i="8"/>
  <c r="V55" i="8" s="1"/>
  <c r="S55" i="8"/>
  <c r="U55" i="8"/>
  <c r="X55" i="8"/>
  <c r="B106" i="8"/>
  <c r="C106" i="8"/>
  <c r="D106" i="8"/>
  <c r="E106" i="8"/>
  <c r="F106" i="8"/>
  <c r="G106" i="8"/>
  <c r="H106" i="8"/>
  <c r="I106" i="8"/>
  <c r="J106" i="8"/>
  <c r="P106" i="8" s="1"/>
  <c r="X106" i="8" s="1"/>
  <c r="K106" i="8"/>
  <c r="L106" i="8"/>
  <c r="Q106" i="8" s="1"/>
  <c r="V106" i="8" s="1"/>
  <c r="M106" i="8"/>
  <c r="N106" i="8"/>
  <c r="Y106" i="8" s="1"/>
  <c r="O106" i="8"/>
  <c r="W106" i="8" s="1"/>
  <c r="S106" i="8"/>
  <c r="U106" i="8"/>
  <c r="B121" i="8"/>
  <c r="C121" i="8"/>
  <c r="D121" i="8"/>
  <c r="E121" i="8"/>
  <c r="N121" i="8" s="1"/>
  <c r="Y121" i="8" s="1"/>
  <c r="F121" i="8"/>
  <c r="G121" i="8"/>
  <c r="H121" i="8"/>
  <c r="I121" i="8"/>
  <c r="J121" i="8"/>
  <c r="P121" i="8" s="1"/>
  <c r="X121" i="8" s="1"/>
  <c r="K121" i="8"/>
  <c r="L121" i="8"/>
  <c r="Q121" i="8" s="1"/>
  <c r="V121" i="8" s="1"/>
  <c r="M121" i="8"/>
  <c r="O121" i="8"/>
  <c r="W121" i="8" s="1"/>
  <c r="S121" i="8"/>
  <c r="U121" i="8"/>
  <c r="B184" i="8"/>
  <c r="C184" i="8"/>
  <c r="D184" i="8"/>
  <c r="E184" i="8"/>
  <c r="N184" i="8" s="1"/>
  <c r="Y184" i="8" s="1"/>
  <c r="F184" i="8"/>
  <c r="G184" i="8"/>
  <c r="H184" i="8"/>
  <c r="I184" i="8"/>
  <c r="J184" i="8"/>
  <c r="P184" i="8" s="1"/>
  <c r="X184" i="8" s="1"/>
  <c r="K184" i="8"/>
  <c r="L184" i="8"/>
  <c r="Q184" i="8" s="1"/>
  <c r="V184" i="8" s="1"/>
  <c r="M184" i="8"/>
  <c r="O184" i="8"/>
  <c r="T184" i="8" s="1"/>
  <c r="S184" i="8"/>
  <c r="U184" i="8"/>
  <c r="B149" i="8"/>
  <c r="C149" i="8"/>
  <c r="D149" i="8"/>
  <c r="E149" i="8"/>
  <c r="N149" i="8" s="1"/>
  <c r="Y149" i="8" s="1"/>
  <c r="F149" i="8"/>
  <c r="G149" i="8"/>
  <c r="H149" i="8"/>
  <c r="O149" i="8" s="1"/>
  <c r="I149" i="8"/>
  <c r="J149" i="8"/>
  <c r="P149" i="8" s="1"/>
  <c r="X149" i="8" s="1"/>
  <c r="K149" i="8"/>
  <c r="L149" i="8"/>
  <c r="Q149" i="8" s="1"/>
  <c r="V149" i="8" s="1"/>
  <c r="M149" i="8"/>
  <c r="S149" i="8"/>
  <c r="U149" i="8"/>
  <c r="B140" i="8"/>
  <c r="C140" i="8"/>
  <c r="D140" i="8"/>
  <c r="E140" i="8"/>
  <c r="F140" i="8"/>
  <c r="G140" i="8"/>
  <c r="H140" i="8"/>
  <c r="O140" i="8" s="1"/>
  <c r="W140" i="8" s="1"/>
  <c r="I140" i="8"/>
  <c r="J140" i="8"/>
  <c r="P140" i="8" s="1"/>
  <c r="X140" i="8" s="1"/>
  <c r="K140" i="8"/>
  <c r="L140" i="8"/>
  <c r="M140" i="8"/>
  <c r="N140" i="8"/>
  <c r="Y140" i="8" s="1"/>
  <c r="Q140" i="8"/>
  <c r="V140" i="8" s="1"/>
  <c r="S140" i="8"/>
  <c r="U140" i="8"/>
  <c r="B96" i="8"/>
  <c r="C96" i="8"/>
  <c r="D96" i="8"/>
  <c r="E96" i="8"/>
  <c r="N96" i="8" s="1"/>
  <c r="Y96" i="8" s="1"/>
  <c r="F96" i="8"/>
  <c r="G96" i="8"/>
  <c r="H96" i="8"/>
  <c r="O96" i="8" s="1"/>
  <c r="W96" i="8" s="1"/>
  <c r="I96" i="8"/>
  <c r="J96" i="8"/>
  <c r="P96" i="8" s="1"/>
  <c r="X96" i="8" s="1"/>
  <c r="K96" i="8"/>
  <c r="L96" i="8"/>
  <c r="Q96" i="8" s="1"/>
  <c r="V96" i="8" s="1"/>
  <c r="M96" i="8"/>
  <c r="S96" i="8"/>
  <c r="U96" i="8"/>
  <c r="B145" i="8"/>
  <c r="C145" i="8"/>
  <c r="D145" i="8"/>
  <c r="E145" i="8"/>
  <c r="F145" i="8"/>
  <c r="G145" i="8"/>
  <c r="H145" i="8"/>
  <c r="O145" i="8" s="1"/>
  <c r="W145" i="8" s="1"/>
  <c r="I145" i="8"/>
  <c r="J145" i="8"/>
  <c r="K145" i="8"/>
  <c r="L145" i="8"/>
  <c r="Q145" i="8" s="1"/>
  <c r="V145" i="8" s="1"/>
  <c r="M145" i="8"/>
  <c r="N145" i="8"/>
  <c r="Y145" i="8" s="1"/>
  <c r="P145" i="8"/>
  <c r="X145" i="8" s="1"/>
  <c r="S145" i="8"/>
  <c r="U145" i="8"/>
  <c r="B177" i="8"/>
  <c r="C177" i="8"/>
  <c r="D177" i="8"/>
  <c r="E177" i="8"/>
  <c r="N177" i="8" s="1"/>
  <c r="Y177" i="8" s="1"/>
  <c r="F177" i="8"/>
  <c r="G177" i="8"/>
  <c r="H177" i="8"/>
  <c r="O177" i="8" s="1"/>
  <c r="W177" i="8" s="1"/>
  <c r="I177" i="8"/>
  <c r="J177" i="8"/>
  <c r="P177" i="8" s="1"/>
  <c r="X177" i="8" s="1"/>
  <c r="K177" i="8"/>
  <c r="L177" i="8"/>
  <c r="Q177" i="8" s="1"/>
  <c r="V177" i="8" s="1"/>
  <c r="M177" i="8"/>
  <c r="S177" i="8"/>
  <c r="U177" i="8"/>
  <c r="B146" i="8"/>
  <c r="C146" i="8"/>
  <c r="D146" i="8"/>
  <c r="E146" i="8"/>
  <c r="N146" i="8" s="1"/>
  <c r="Y146" i="8" s="1"/>
  <c r="F146" i="8"/>
  <c r="G146" i="8"/>
  <c r="H146" i="8"/>
  <c r="O146" i="8" s="1"/>
  <c r="W146" i="8" s="1"/>
  <c r="I146" i="8"/>
  <c r="J146" i="8"/>
  <c r="P146" i="8" s="1"/>
  <c r="X146" i="8" s="1"/>
  <c r="K146" i="8"/>
  <c r="L146" i="8"/>
  <c r="M146" i="8"/>
  <c r="Q146" i="8"/>
  <c r="V146" i="8" s="1"/>
  <c r="S146" i="8"/>
  <c r="U146" i="8"/>
  <c r="B129" i="8"/>
  <c r="C129" i="8"/>
  <c r="D129" i="8"/>
  <c r="E129" i="8"/>
  <c r="N129" i="8" s="1"/>
  <c r="Y129" i="8" s="1"/>
  <c r="F129" i="8"/>
  <c r="G129" i="8"/>
  <c r="H129" i="8"/>
  <c r="O129" i="8" s="1"/>
  <c r="W129" i="8" s="1"/>
  <c r="I129" i="8"/>
  <c r="J129" i="8"/>
  <c r="P129" i="8" s="1"/>
  <c r="X129" i="8" s="1"/>
  <c r="K129" i="8"/>
  <c r="L129" i="8"/>
  <c r="M129" i="8"/>
  <c r="Q129" i="8"/>
  <c r="V129" i="8" s="1"/>
  <c r="S129" i="8"/>
  <c r="U129" i="8"/>
  <c r="B178" i="8"/>
  <c r="C178" i="8"/>
  <c r="D178" i="8"/>
  <c r="E178" i="8"/>
  <c r="N178" i="8" s="1"/>
  <c r="Y178" i="8" s="1"/>
  <c r="F178" i="8"/>
  <c r="G178" i="8"/>
  <c r="H178" i="8"/>
  <c r="O178" i="8" s="1"/>
  <c r="W178" i="8" s="1"/>
  <c r="I178" i="8"/>
  <c r="J178" i="8"/>
  <c r="P178" i="8" s="1"/>
  <c r="X178" i="8" s="1"/>
  <c r="K178" i="8"/>
  <c r="L178" i="8"/>
  <c r="M178" i="8"/>
  <c r="Q178" i="8"/>
  <c r="V178" i="8" s="1"/>
  <c r="S178" i="8"/>
  <c r="U178" i="8"/>
  <c r="B64" i="8"/>
  <c r="C64" i="8"/>
  <c r="D64" i="8"/>
  <c r="E64" i="8"/>
  <c r="N64" i="8" s="1"/>
  <c r="Y64" i="8" s="1"/>
  <c r="F64" i="8"/>
  <c r="G64" i="8"/>
  <c r="H64" i="8"/>
  <c r="O64" i="8" s="1"/>
  <c r="W64" i="8" s="1"/>
  <c r="I64" i="8"/>
  <c r="J64" i="8"/>
  <c r="P64" i="8" s="1"/>
  <c r="X64" i="8" s="1"/>
  <c r="K64" i="8"/>
  <c r="L64" i="8"/>
  <c r="Q64" i="8" s="1"/>
  <c r="V64" i="8" s="1"/>
  <c r="M64" i="8"/>
  <c r="S64" i="8"/>
  <c r="U64" i="8"/>
  <c r="B137" i="8"/>
  <c r="C137" i="8"/>
  <c r="D137" i="8"/>
  <c r="E137" i="8"/>
  <c r="N137" i="8" s="1"/>
  <c r="Y137" i="8" s="1"/>
  <c r="F137" i="8"/>
  <c r="G137" i="8"/>
  <c r="H137" i="8"/>
  <c r="O137" i="8" s="1"/>
  <c r="W137" i="8" s="1"/>
  <c r="I137" i="8"/>
  <c r="J137" i="8"/>
  <c r="P137" i="8" s="1"/>
  <c r="X137" i="8" s="1"/>
  <c r="K137" i="8"/>
  <c r="L137" i="8"/>
  <c r="Q137" i="8" s="1"/>
  <c r="V137" i="8" s="1"/>
  <c r="M137" i="8"/>
  <c r="S137" i="8"/>
  <c r="U137" i="8"/>
  <c r="B65" i="8"/>
  <c r="C65" i="8"/>
  <c r="D65" i="8"/>
  <c r="E65" i="8"/>
  <c r="N65" i="8" s="1"/>
  <c r="Y65" i="8" s="1"/>
  <c r="F65" i="8"/>
  <c r="G65" i="8"/>
  <c r="H65" i="8"/>
  <c r="O65" i="8" s="1"/>
  <c r="W65" i="8" s="1"/>
  <c r="I65" i="8"/>
  <c r="J65" i="8"/>
  <c r="P65" i="8" s="1"/>
  <c r="X65" i="8" s="1"/>
  <c r="K65" i="8"/>
  <c r="L65" i="8"/>
  <c r="Q65" i="8" s="1"/>
  <c r="V65" i="8" s="1"/>
  <c r="M65" i="8"/>
  <c r="S65" i="8"/>
  <c r="U65" i="8"/>
  <c r="B138" i="8"/>
  <c r="C138" i="8"/>
  <c r="D138" i="8"/>
  <c r="E138" i="8"/>
  <c r="N138" i="8" s="1"/>
  <c r="Y138" i="8" s="1"/>
  <c r="F138" i="8"/>
  <c r="G138" i="8"/>
  <c r="H138" i="8"/>
  <c r="O138" i="8" s="1"/>
  <c r="W138" i="8" s="1"/>
  <c r="I138" i="8"/>
  <c r="J138" i="8"/>
  <c r="K138" i="8"/>
  <c r="L138" i="8"/>
  <c r="M138" i="8"/>
  <c r="P138" i="8"/>
  <c r="X138" i="8" s="1"/>
  <c r="Q138" i="8"/>
  <c r="V138" i="8" s="1"/>
  <c r="S138" i="8"/>
  <c r="U138" i="8"/>
  <c r="B169" i="8"/>
  <c r="C169" i="8"/>
  <c r="D169" i="8"/>
  <c r="E169" i="8"/>
  <c r="N169" i="8" s="1"/>
  <c r="Y169" i="8" s="1"/>
  <c r="F169" i="8"/>
  <c r="G169" i="8"/>
  <c r="H169" i="8"/>
  <c r="O169" i="8" s="1"/>
  <c r="W169" i="8" s="1"/>
  <c r="I169" i="8"/>
  <c r="J169" i="8"/>
  <c r="P169" i="8" s="1"/>
  <c r="X169" i="8" s="1"/>
  <c r="K169" i="8"/>
  <c r="L169" i="8"/>
  <c r="Q169" i="8" s="1"/>
  <c r="V169" i="8" s="1"/>
  <c r="M169" i="8"/>
  <c r="S169" i="8"/>
  <c r="U169" i="8"/>
  <c r="B122" i="8"/>
  <c r="C122" i="8"/>
  <c r="D122" i="8"/>
  <c r="E122" i="8"/>
  <c r="N122" i="8" s="1"/>
  <c r="Y122" i="8" s="1"/>
  <c r="F122" i="8"/>
  <c r="G122" i="8"/>
  <c r="H122" i="8"/>
  <c r="O122" i="8" s="1"/>
  <c r="W122" i="8" s="1"/>
  <c r="I122" i="8"/>
  <c r="J122" i="8"/>
  <c r="K122" i="8"/>
  <c r="L122" i="8"/>
  <c r="Q122" i="8" s="1"/>
  <c r="V122" i="8" s="1"/>
  <c r="M122" i="8"/>
  <c r="P122" i="8"/>
  <c r="X122" i="8" s="1"/>
  <c r="S122" i="8"/>
  <c r="U122" i="8"/>
  <c r="B56" i="8"/>
  <c r="C56" i="8"/>
  <c r="D56" i="8"/>
  <c r="E56" i="8"/>
  <c r="N56" i="8" s="1"/>
  <c r="Y56" i="8" s="1"/>
  <c r="F56" i="8"/>
  <c r="G56" i="8"/>
  <c r="H56" i="8"/>
  <c r="O56" i="8" s="1"/>
  <c r="W56" i="8" s="1"/>
  <c r="I56" i="8"/>
  <c r="J56" i="8"/>
  <c r="P56" i="8" s="1"/>
  <c r="X56" i="8" s="1"/>
  <c r="K56" i="8"/>
  <c r="L56" i="8"/>
  <c r="Q56" i="8" s="1"/>
  <c r="V56" i="8" s="1"/>
  <c r="M56" i="8"/>
  <c r="S56" i="8"/>
  <c r="U56" i="8"/>
  <c r="B107" i="8"/>
  <c r="C107" i="8"/>
  <c r="D107" i="8"/>
  <c r="E107" i="8"/>
  <c r="N107" i="8" s="1"/>
  <c r="Y107" i="8" s="1"/>
  <c r="F107" i="8"/>
  <c r="G107" i="8"/>
  <c r="H107" i="8"/>
  <c r="O107" i="8" s="1"/>
  <c r="W107" i="8" s="1"/>
  <c r="I107" i="8"/>
  <c r="J107" i="8"/>
  <c r="P107" i="8" s="1"/>
  <c r="X107" i="8" s="1"/>
  <c r="K107" i="8"/>
  <c r="L107" i="8"/>
  <c r="Q107" i="8" s="1"/>
  <c r="V107" i="8" s="1"/>
  <c r="M107" i="8"/>
  <c r="S107" i="8"/>
  <c r="U107" i="8"/>
  <c r="B57" i="8"/>
  <c r="C57" i="8"/>
  <c r="D57" i="8"/>
  <c r="E57" i="8"/>
  <c r="F57" i="8"/>
  <c r="G57" i="8"/>
  <c r="H57" i="8"/>
  <c r="O57" i="8" s="1"/>
  <c r="W57" i="8" s="1"/>
  <c r="I57" i="8"/>
  <c r="J57" i="8"/>
  <c r="P57" i="8" s="1"/>
  <c r="X57" i="8" s="1"/>
  <c r="K57" i="8"/>
  <c r="L57" i="8"/>
  <c r="Q57" i="8" s="1"/>
  <c r="V57" i="8" s="1"/>
  <c r="M57" i="8"/>
  <c r="N57" i="8"/>
  <c r="Y57" i="8" s="1"/>
  <c r="S57" i="8"/>
  <c r="U57" i="8"/>
  <c r="B108" i="8"/>
  <c r="C108" i="8"/>
  <c r="D108" i="8"/>
  <c r="E108" i="8"/>
  <c r="N108" i="8" s="1"/>
  <c r="Y108" i="8" s="1"/>
  <c r="F108" i="8"/>
  <c r="G108" i="8"/>
  <c r="H108" i="8"/>
  <c r="O108" i="8" s="1"/>
  <c r="W108" i="8" s="1"/>
  <c r="I108" i="8"/>
  <c r="J108" i="8"/>
  <c r="P108" i="8" s="1"/>
  <c r="X108" i="8" s="1"/>
  <c r="K108" i="8"/>
  <c r="L108" i="8"/>
  <c r="M108" i="8"/>
  <c r="Q108" i="8"/>
  <c r="V108" i="8" s="1"/>
  <c r="S108" i="8"/>
  <c r="U108" i="8"/>
  <c r="B151" i="8"/>
  <c r="C151" i="8"/>
  <c r="D151" i="8"/>
  <c r="E151" i="8"/>
  <c r="N151" i="8" s="1"/>
  <c r="Y151" i="8" s="1"/>
  <c r="F151" i="8"/>
  <c r="G151" i="8"/>
  <c r="H151" i="8"/>
  <c r="O151" i="8" s="1"/>
  <c r="W151" i="8" s="1"/>
  <c r="I151" i="8"/>
  <c r="J151" i="8"/>
  <c r="P151" i="8" s="1"/>
  <c r="X151" i="8" s="1"/>
  <c r="K151" i="8"/>
  <c r="L151" i="8"/>
  <c r="Q151" i="8" s="1"/>
  <c r="V151" i="8" s="1"/>
  <c r="M151" i="8"/>
  <c r="S151" i="8"/>
  <c r="U151" i="8"/>
  <c r="B174" i="8"/>
  <c r="C174" i="8"/>
  <c r="D174" i="8"/>
  <c r="E174" i="8"/>
  <c r="F174" i="8"/>
  <c r="G174" i="8"/>
  <c r="H174" i="8"/>
  <c r="O174" i="8" s="1"/>
  <c r="W174" i="8" s="1"/>
  <c r="I174" i="8"/>
  <c r="J174" i="8"/>
  <c r="P174" i="8" s="1"/>
  <c r="X174" i="8" s="1"/>
  <c r="K174" i="8"/>
  <c r="L174" i="8"/>
  <c r="Q174" i="8" s="1"/>
  <c r="V174" i="8" s="1"/>
  <c r="M174" i="8"/>
  <c r="N174" i="8"/>
  <c r="Y174" i="8" s="1"/>
  <c r="S174" i="8"/>
  <c r="U174" i="8"/>
  <c r="B175" i="8"/>
  <c r="C175" i="8"/>
  <c r="D175" i="8"/>
  <c r="E175" i="8"/>
  <c r="N175" i="8" s="1"/>
  <c r="Y175" i="8" s="1"/>
  <c r="F175" i="8"/>
  <c r="G175" i="8"/>
  <c r="H175" i="8"/>
  <c r="O175" i="8" s="1"/>
  <c r="W175" i="8" s="1"/>
  <c r="I175" i="8"/>
  <c r="J175" i="8"/>
  <c r="P175" i="8" s="1"/>
  <c r="X175" i="8" s="1"/>
  <c r="K175" i="8"/>
  <c r="L175" i="8"/>
  <c r="Q175" i="8" s="1"/>
  <c r="V175" i="8" s="1"/>
  <c r="M175" i="8"/>
  <c r="S175" i="8"/>
  <c r="U175" i="8"/>
  <c r="B24" i="8"/>
  <c r="C24" i="8"/>
  <c r="D24" i="8"/>
  <c r="E24" i="8"/>
  <c r="N24" i="8" s="1"/>
  <c r="Y24" i="8" s="1"/>
  <c r="F24" i="8"/>
  <c r="G24" i="8"/>
  <c r="H24" i="8"/>
  <c r="O24" i="8" s="1"/>
  <c r="W24" i="8" s="1"/>
  <c r="I24" i="8"/>
  <c r="J24" i="8"/>
  <c r="P24" i="8" s="1"/>
  <c r="X24" i="8" s="1"/>
  <c r="K24" i="8"/>
  <c r="L24" i="8"/>
  <c r="Q24" i="8" s="1"/>
  <c r="V24" i="8" s="1"/>
  <c r="M24" i="8"/>
  <c r="S24" i="8"/>
  <c r="U24" i="8"/>
  <c r="B25" i="8"/>
  <c r="C25" i="8"/>
  <c r="D25" i="8"/>
  <c r="E25" i="8"/>
  <c r="F25" i="8"/>
  <c r="G25" i="8"/>
  <c r="H25" i="8"/>
  <c r="O25" i="8" s="1"/>
  <c r="W25" i="8" s="1"/>
  <c r="I25" i="8"/>
  <c r="J25" i="8"/>
  <c r="P25" i="8" s="1"/>
  <c r="X25" i="8" s="1"/>
  <c r="K25" i="8"/>
  <c r="L25" i="8"/>
  <c r="Q25" i="8" s="1"/>
  <c r="V25" i="8" s="1"/>
  <c r="M25" i="8"/>
  <c r="N25" i="8"/>
  <c r="Y25" i="8" s="1"/>
  <c r="S25" i="8"/>
  <c r="U25" i="8"/>
  <c r="B26" i="8"/>
  <c r="C26" i="8"/>
  <c r="D26" i="8"/>
  <c r="E26" i="8"/>
  <c r="N26" i="8" s="1"/>
  <c r="Y26" i="8" s="1"/>
  <c r="F26" i="8"/>
  <c r="G26" i="8"/>
  <c r="H26" i="8"/>
  <c r="O26" i="8" s="1"/>
  <c r="W26" i="8" s="1"/>
  <c r="I26" i="8"/>
  <c r="J26" i="8"/>
  <c r="K26" i="8"/>
  <c r="L26" i="8"/>
  <c r="Q26" i="8" s="1"/>
  <c r="V26" i="8" s="1"/>
  <c r="M26" i="8"/>
  <c r="P26" i="8"/>
  <c r="X26" i="8" s="1"/>
  <c r="S26" i="8"/>
  <c r="U26" i="8"/>
  <c r="B27" i="8"/>
  <c r="C27" i="8"/>
  <c r="D27" i="8"/>
  <c r="E27" i="8"/>
  <c r="F27" i="8"/>
  <c r="G27" i="8"/>
  <c r="H27" i="8"/>
  <c r="O27" i="8" s="1"/>
  <c r="W27" i="8" s="1"/>
  <c r="I27" i="8"/>
  <c r="J27" i="8"/>
  <c r="P27" i="8" s="1"/>
  <c r="X27" i="8" s="1"/>
  <c r="K27" i="8"/>
  <c r="L27" i="8"/>
  <c r="Q27" i="8" s="1"/>
  <c r="V27" i="8" s="1"/>
  <c r="M27" i="8"/>
  <c r="N27" i="8"/>
  <c r="Y27" i="8" s="1"/>
  <c r="S27" i="8"/>
  <c r="U27" i="8"/>
  <c r="B28" i="8"/>
  <c r="C28" i="8"/>
  <c r="D28" i="8"/>
  <c r="E28" i="8"/>
  <c r="N28" i="8" s="1"/>
  <c r="Y28" i="8" s="1"/>
  <c r="F28" i="8"/>
  <c r="G28" i="8"/>
  <c r="H28" i="8"/>
  <c r="O28" i="8" s="1"/>
  <c r="W28" i="8" s="1"/>
  <c r="I28" i="8"/>
  <c r="J28" i="8"/>
  <c r="P28" i="8" s="1"/>
  <c r="X28" i="8" s="1"/>
  <c r="K28" i="8"/>
  <c r="L28" i="8"/>
  <c r="Q28" i="8" s="1"/>
  <c r="V28" i="8" s="1"/>
  <c r="M28" i="8"/>
  <c r="S28" i="8"/>
  <c r="U28" i="8"/>
  <c r="B61" i="8"/>
  <c r="C61" i="8"/>
  <c r="D61" i="8"/>
  <c r="E61" i="8"/>
  <c r="N61" i="8" s="1"/>
  <c r="Y61" i="8" s="1"/>
  <c r="F61" i="8"/>
  <c r="G61" i="8"/>
  <c r="H61" i="8"/>
  <c r="O61" i="8" s="1"/>
  <c r="W61" i="8" s="1"/>
  <c r="I61" i="8"/>
  <c r="J61" i="8"/>
  <c r="P61" i="8" s="1"/>
  <c r="X61" i="8" s="1"/>
  <c r="K61" i="8"/>
  <c r="L61" i="8"/>
  <c r="Q61" i="8" s="1"/>
  <c r="V61" i="8" s="1"/>
  <c r="M61" i="8"/>
  <c r="S61" i="8"/>
  <c r="U61" i="8"/>
  <c r="B29" i="8"/>
  <c r="C29" i="8"/>
  <c r="D29" i="8"/>
  <c r="E29" i="8"/>
  <c r="N29" i="8" s="1"/>
  <c r="Y29" i="8" s="1"/>
  <c r="F29" i="8"/>
  <c r="G29" i="8"/>
  <c r="H29" i="8"/>
  <c r="O29" i="8" s="1"/>
  <c r="W29" i="8" s="1"/>
  <c r="I29" i="8"/>
  <c r="J29" i="8"/>
  <c r="P29" i="8" s="1"/>
  <c r="X29" i="8" s="1"/>
  <c r="K29" i="8"/>
  <c r="L29" i="8"/>
  <c r="M29" i="8"/>
  <c r="Q29" i="8"/>
  <c r="V29" i="8" s="1"/>
  <c r="S29" i="8"/>
  <c r="U29" i="8"/>
  <c r="B19" i="8"/>
  <c r="C19" i="8"/>
  <c r="D19" i="8"/>
  <c r="E19" i="8"/>
  <c r="N19" i="8" s="1"/>
  <c r="Y19" i="8" s="1"/>
  <c r="F19" i="8"/>
  <c r="G19" i="8"/>
  <c r="H19" i="8"/>
  <c r="O19" i="8" s="1"/>
  <c r="I19" i="8"/>
  <c r="J19" i="8"/>
  <c r="K19" i="8"/>
  <c r="L19" i="8"/>
  <c r="M19" i="8"/>
  <c r="P19" i="8"/>
  <c r="X19" i="8" s="1"/>
  <c r="Q19" i="8"/>
  <c r="V19" i="8" s="1"/>
  <c r="S19" i="8"/>
  <c r="U19" i="8"/>
  <c r="B266" i="8"/>
  <c r="C266" i="8"/>
  <c r="D266" i="8"/>
  <c r="E266" i="8"/>
  <c r="F266" i="8"/>
  <c r="G266" i="8"/>
  <c r="H266" i="8"/>
  <c r="O266" i="8" s="1"/>
  <c r="I266" i="8"/>
  <c r="J266" i="8"/>
  <c r="P266" i="8" s="1"/>
  <c r="X266" i="8" s="1"/>
  <c r="K266" i="8"/>
  <c r="L266" i="8"/>
  <c r="Q266" i="8" s="1"/>
  <c r="V266" i="8" s="1"/>
  <c r="M266" i="8"/>
  <c r="N266" i="8"/>
  <c r="Y266" i="8" s="1"/>
  <c r="S266" i="8"/>
  <c r="U266" i="8"/>
  <c r="B267" i="8"/>
  <c r="C267" i="8"/>
  <c r="D267" i="8"/>
  <c r="E267" i="8"/>
  <c r="N267" i="8" s="1"/>
  <c r="Y267" i="8" s="1"/>
  <c r="F267" i="8"/>
  <c r="G267" i="8"/>
  <c r="H267" i="8"/>
  <c r="O267" i="8" s="1"/>
  <c r="W267" i="8" s="1"/>
  <c r="I267" i="8"/>
  <c r="J267" i="8"/>
  <c r="P267" i="8" s="1"/>
  <c r="X267" i="8" s="1"/>
  <c r="K267" i="8"/>
  <c r="L267" i="8"/>
  <c r="Q267" i="8" s="1"/>
  <c r="V267" i="8" s="1"/>
  <c r="M267" i="8"/>
  <c r="S267" i="8"/>
  <c r="U267" i="8"/>
  <c r="B275" i="8"/>
  <c r="C275" i="8"/>
  <c r="D275" i="8"/>
  <c r="E275" i="8"/>
  <c r="N275" i="8" s="1"/>
  <c r="Y275" i="8" s="1"/>
  <c r="F275" i="8"/>
  <c r="G275" i="8"/>
  <c r="H275" i="8"/>
  <c r="O275" i="8" s="1"/>
  <c r="W275" i="8" s="1"/>
  <c r="I275" i="8"/>
  <c r="J275" i="8"/>
  <c r="P275" i="8" s="1"/>
  <c r="X275" i="8" s="1"/>
  <c r="K275" i="8"/>
  <c r="L275" i="8"/>
  <c r="M275" i="8"/>
  <c r="Q275" i="8"/>
  <c r="V275" i="8" s="1"/>
  <c r="S275" i="8"/>
  <c r="U275" i="8"/>
  <c r="B276" i="8"/>
  <c r="C276" i="8"/>
  <c r="D276" i="8"/>
  <c r="E276" i="8"/>
  <c r="F276" i="8"/>
  <c r="G276" i="8"/>
  <c r="H276" i="8"/>
  <c r="O276" i="8" s="1"/>
  <c r="I276" i="8"/>
  <c r="J276" i="8"/>
  <c r="K276" i="8"/>
  <c r="L276" i="8"/>
  <c r="Q276" i="8" s="1"/>
  <c r="V276" i="8" s="1"/>
  <c r="M276" i="8"/>
  <c r="N276" i="8"/>
  <c r="Y276" i="8" s="1"/>
  <c r="P276" i="8"/>
  <c r="X276" i="8" s="1"/>
  <c r="S276" i="8"/>
  <c r="U276" i="8"/>
  <c r="B337" i="8"/>
  <c r="C337" i="8"/>
  <c r="D337" i="8"/>
  <c r="E337" i="8"/>
  <c r="N337" i="8" s="1"/>
  <c r="Y337" i="8" s="1"/>
  <c r="F337" i="8"/>
  <c r="G337" i="8"/>
  <c r="H337" i="8"/>
  <c r="O337" i="8" s="1"/>
  <c r="I337" i="8"/>
  <c r="J337" i="8"/>
  <c r="P337" i="8" s="1"/>
  <c r="X337" i="8" s="1"/>
  <c r="K337" i="8"/>
  <c r="L337" i="8"/>
  <c r="Q337" i="8" s="1"/>
  <c r="V337" i="8" s="1"/>
  <c r="M337" i="8"/>
  <c r="S337" i="8"/>
  <c r="U337" i="8"/>
  <c r="B268" i="8"/>
  <c r="C268" i="8"/>
  <c r="D268" i="8"/>
  <c r="E268" i="8"/>
  <c r="N268" i="8" s="1"/>
  <c r="Y268" i="8" s="1"/>
  <c r="F268" i="8"/>
  <c r="G268" i="8"/>
  <c r="H268" i="8"/>
  <c r="O268" i="8" s="1"/>
  <c r="T268" i="8" s="1"/>
  <c r="I268" i="8"/>
  <c r="J268" i="8"/>
  <c r="P268" i="8" s="1"/>
  <c r="X268" i="8" s="1"/>
  <c r="K268" i="8"/>
  <c r="L268" i="8"/>
  <c r="Q268" i="8" s="1"/>
  <c r="V268" i="8" s="1"/>
  <c r="M268" i="8"/>
  <c r="S268" i="8"/>
  <c r="U268" i="8"/>
  <c r="B170" i="8"/>
  <c r="C170" i="8"/>
  <c r="D170" i="8"/>
  <c r="E170" i="8"/>
  <c r="N170" i="8" s="1"/>
  <c r="Y170" i="8" s="1"/>
  <c r="F170" i="8"/>
  <c r="G170" i="8"/>
  <c r="H170" i="8"/>
  <c r="O170" i="8" s="1"/>
  <c r="I170" i="8"/>
  <c r="J170" i="8"/>
  <c r="P170" i="8" s="1"/>
  <c r="X170" i="8" s="1"/>
  <c r="K170" i="8"/>
  <c r="L170" i="8"/>
  <c r="Q170" i="8" s="1"/>
  <c r="V170" i="8" s="1"/>
  <c r="M170" i="8"/>
  <c r="S170" i="8"/>
  <c r="U170" i="8"/>
  <c r="B183" i="8"/>
  <c r="C183" i="8"/>
  <c r="D183" i="8"/>
  <c r="E183" i="8"/>
  <c r="N183" i="8" s="1"/>
  <c r="Y183" i="8" s="1"/>
  <c r="F183" i="8"/>
  <c r="G183" i="8"/>
  <c r="H183" i="8"/>
  <c r="O183" i="8" s="1"/>
  <c r="T183" i="8" s="1"/>
  <c r="I183" i="8"/>
  <c r="J183" i="8"/>
  <c r="P183" i="8" s="1"/>
  <c r="X183" i="8" s="1"/>
  <c r="K183" i="8"/>
  <c r="L183" i="8"/>
  <c r="M183" i="8"/>
  <c r="Q183" i="8"/>
  <c r="V183" i="8" s="1"/>
  <c r="S183" i="8"/>
  <c r="U183" i="8"/>
  <c r="B269" i="8"/>
  <c r="C269" i="8"/>
  <c r="D269" i="8"/>
  <c r="E269" i="8"/>
  <c r="N269" i="8" s="1"/>
  <c r="Y269" i="8" s="1"/>
  <c r="F269" i="8"/>
  <c r="G269" i="8"/>
  <c r="H269" i="8"/>
  <c r="O269" i="8" s="1"/>
  <c r="W269" i="8" s="1"/>
  <c r="I269" i="8"/>
  <c r="J269" i="8"/>
  <c r="P269" i="8" s="1"/>
  <c r="X269" i="8" s="1"/>
  <c r="K269" i="8"/>
  <c r="L269" i="8"/>
  <c r="Q269" i="8" s="1"/>
  <c r="V269" i="8" s="1"/>
  <c r="M269" i="8"/>
  <c r="S269" i="8"/>
  <c r="U269" i="8"/>
  <c r="B396" i="8"/>
  <c r="C396" i="8"/>
  <c r="D396" i="8"/>
  <c r="E396" i="8"/>
  <c r="N396" i="8" s="1"/>
  <c r="Y396" i="8" s="1"/>
  <c r="F396" i="8"/>
  <c r="G396" i="8"/>
  <c r="H396" i="8"/>
  <c r="O396" i="8" s="1"/>
  <c r="I396" i="8"/>
  <c r="J396" i="8"/>
  <c r="P396" i="8" s="1"/>
  <c r="X396" i="8" s="1"/>
  <c r="K396" i="8"/>
  <c r="L396" i="8"/>
  <c r="Q396" i="8" s="1"/>
  <c r="V396" i="8" s="1"/>
  <c r="M396" i="8"/>
  <c r="S396" i="8"/>
  <c r="U396" i="8"/>
  <c r="B397" i="8"/>
  <c r="C397" i="8"/>
  <c r="D397" i="8"/>
  <c r="E397" i="8"/>
  <c r="N397" i="8" s="1"/>
  <c r="Y397" i="8" s="1"/>
  <c r="F397" i="8"/>
  <c r="G397" i="8"/>
  <c r="H397" i="8"/>
  <c r="O397" i="8" s="1"/>
  <c r="I397" i="8"/>
  <c r="J397" i="8"/>
  <c r="P397" i="8" s="1"/>
  <c r="X397" i="8" s="1"/>
  <c r="K397" i="8"/>
  <c r="L397" i="8"/>
  <c r="Q397" i="8" s="1"/>
  <c r="V397" i="8" s="1"/>
  <c r="M397" i="8"/>
  <c r="S397" i="8"/>
  <c r="U397" i="8"/>
  <c r="B398" i="8"/>
  <c r="C398" i="8"/>
  <c r="D398" i="8"/>
  <c r="E398" i="8"/>
  <c r="N398" i="8" s="1"/>
  <c r="Y398" i="8" s="1"/>
  <c r="F398" i="8"/>
  <c r="G398" i="8"/>
  <c r="H398" i="8"/>
  <c r="O398" i="8" s="1"/>
  <c r="I398" i="8"/>
  <c r="J398" i="8"/>
  <c r="P398" i="8" s="1"/>
  <c r="X398" i="8" s="1"/>
  <c r="K398" i="8"/>
  <c r="L398" i="8"/>
  <c r="Q398" i="8" s="1"/>
  <c r="V398" i="8" s="1"/>
  <c r="M398" i="8"/>
  <c r="S398" i="8"/>
  <c r="U398" i="8"/>
  <c r="B38" i="8"/>
  <c r="C38" i="8"/>
  <c r="D38" i="8"/>
  <c r="E38" i="8"/>
  <c r="N38" i="8" s="1"/>
  <c r="Y38" i="8" s="1"/>
  <c r="F38" i="8"/>
  <c r="G38" i="8"/>
  <c r="H38" i="8"/>
  <c r="O38" i="8" s="1"/>
  <c r="I38" i="8"/>
  <c r="J38" i="8"/>
  <c r="P38" i="8" s="1"/>
  <c r="X38" i="8" s="1"/>
  <c r="K38" i="8"/>
  <c r="L38" i="8"/>
  <c r="Q38" i="8" s="1"/>
  <c r="V38" i="8" s="1"/>
  <c r="M38" i="8"/>
  <c r="S38" i="8"/>
  <c r="U38" i="8"/>
  <c r="B118" i="8"/>
  <c r="C118" i="8"/>
  <c r="D118" i="8"/>
  <c r="E118" i="8"/>
  <c r="N118" i="8" s="1"/>
  <c r="Y118" i="8" s="1"/>
  <c r="F118" i="8"/>
  <c r="G118" i="8"/>
  <c r="H118" i="8"/>
  <c r="O118" i="8" s="1"/>
  <c r="I118" i="8"/>
  <c r="J118" i="8"/>
  <c r="P118" i="8" s="1"/>
  <c r="X118" i="8" s="1"/>
  <c r="K118" i="8"/>
  <c r="L118" i="8"/>
  <c r="Q118" i="8" s="1"/>
  <c r="V118" i="8" s="1"/>
  <c r="M118" i="8"/>
  <c r="S118" i="8"/>
  <c r="U118" i="8"/>
  <c r="B338" i="8"/>
  <c r="C338" i="8"/>
  <c r="D338" i="8"/>
  <c r="E338" i="8"/>
  <c r="N338" i="8" s="1"/>
  <c r="Y338" i="8" s="1"/>
  <c r="F338" i="8"/>
  <c r="G338" i="8"/>
  <c r="H338" i="8"/>
  <c r="O338" i="8" s="1"/>
  <c r="I338" i="8"/>
  <c r="J338" i="8"/>
  <c r="P338" i="8" s="1"/>
  <c r="X338" i="8" s="1"/>
  <c r="K338" i="8"/>
  <c r="L338" i="8"/>
  <c r="Q338" i="8" s="1"/>
  <c r="V338" i="8" s="1"/>
  <c r="M338" i="8"/>
  <c r="S338" i="8"/>
  <c r="U338" i="8"/>
  <c r="B339" i="8"/>
  <c r="C339" i="8"/>
  <c r="D339" i="8"/>
  <c r="E339" i="8"/>
  <c r="N339" i="8" s="1"/>
  <c r="Y339" i="8" s="1"/>
  <c r="F339" i="8"/>
  <c r="G339" i="8"/>
  <c r="H339" i="8"/>
  <c r="O339" i="8" s="1"/>
  <c r="I339" i="8"/>
  <c r="J339" i="8"/>
  <c r="P339" i="8" s="1"/>
  <c r="X339" i="8" s="1"/>
  <c r="K339" i="8"/>
  <c r="L339" i="8"/>
  <c r="Q339" i="8" s="1"/>
  <c r="V339" i="8" s="1"/>
  <c r="M339" i="8"/>
  <c r="S339" i="8"/>
  <c r="U339" i="8"/>
  <c r="B277" i="8"/>
  <c r="C277" i="8"/>
  <c r="D277" i="8"/>
  <c r="E277" i="8"/>
  <c r="N277" i="8" s="1"/>
  <c r="Y277" i="8" s="1"/>
  <c r="F277" i="8"/>
  <c r="G277" i="8"/>
  <c r="H277" i="8"/>
  <c r="O277" i="8" s="1"/>
  <c r="I277" i="8"/>
  <c r="J277" i="8"/>
  <c r="P277" i="8" s="1"/>
  <c r="X277" i="8" s="1"/>
  <c r="K277" i="8"/>
  <c r="L277" i="8"/>
  <c r="Q277" i="8" s="1"/>
  <c r="V277" i="8" s="1"/>
  <c r="M277" i="8"/>
  <c r="S277" i="8"/>
  <c r="U277" i="8"/>
  <c r="B399" i="8"/>
  <c r="C399" i="8"/>
  <c r="D399" i="8"/>
  <c r="E399" i="8"/>
  <c r="N399" i="8" s="1"/>
  <c r="Y399" i="8" s="1"/>
  <c r="F399" i="8"/>
  <c r="G399" i="8"/>
  <c r="H399" i="8"/>
  <c r="O399" i="8" s="1"/>
  <c r="I399" i="8"/>
  <c r="J399" i="8"/>
  <c r="P399" i="8" s="1"/>
  <c r="X399" i="8" s="1"/>
  <c r="K399" i="8"/>
  <c r="L399" i="8"/>
  <c r="Q399" i="8" s="1"/>
  <c r="V399" i="8" s="1"/>
  <c r="M399" i="8"/>
  <c r="S399" i="8"/>
  <c r="U399" i="8"/>
  <c r="B340" i="8"/>
  <c r="C340" i="8"/>
  <c r="D340" i="8"/>
  <c r="E340" i="8"/>
  <c r="N340" i="8" s="1"/>
  <c r="Y340" i="8" s="1"/>
  <c r="F340" i="8"/>
  <c r="G340" i="8"/>
  <c r="H340" i="8"/>
  <c r="O340" i="8" s="1"/>
  <c r="I340" i="8"/>
  <c r="J340" i="8"/>
  <c r="P340" i="8" s="1"/>
  <c r="X340" i="8" s="1"/>
  <c r="K340" i="8"/>
  <c r="L340" i="8"/>
  <c r="Q340" i="8" s="1"/>
  <c r="V340" i="8" s="1"/>
  <c r="M340" i="8"/>
  <c r="S340" i="8"/>
  <c r="U340" i="8"/>
  <c r="B278" i="8"/>
  <c r="C278" i="8"/>
  <c r="D278" i="8"/>
  <c r="E278" i="8"/>
  <c r="N278" i="8" s="1"/>
  <c r="Y278" i="8" s="1"/>
  <c r="F278" i="8"/>
  <c r="G278" i="8"/>
  <c r="H278" i="8"/>
  <c r="O278" i="8" s="1"/>
  <c r="I278" i="8"/>
  <c r="J278" i="8"/>
  <c r="P278" i="8" s="1"/>
  <c r="X278" i="8" s="1"/>
  <c r="K278" i="8"/>
  <c r="L278" i="8"/>
  <c r="M278" i="8"/>
  <c r="Q278" i="8"/>
  <c r="V278" i="8" s="1"/>
  <c r="S278" i="8"/>
  <c r="U278" i="8"/>
  <c r="B58" i="8"/>
  <c r="C58" i="8"/>
  <c r="D58" i="8"/>
  <c r="E58" i="8"/>
  <c r="N58" i="8" s="1"/>
  <c r="Y58" i="8" s="1"/>
  <c r="F58" i="8"/>
  <c r="G58" i="8"/>
  <c r="H58" i="8"/>
  <c r="O58" i="8" s="1"/>
  <c r="I58" i="8"/>
  <c r="J58" i="8"/>
  <c r="P58" i="8" s="1"/>
  <c r="X58" i="8" s="1"/>
  <c r="K58" i="8"/>
  <c r="L58" i="8"/>
  <c r="M58" i="8"/>
  <c r="Q58" i="8"/>
  <c r="V58" i="8" s="1"/>
  <c r="S58" i="8"/>
  <c r="U58" i="8"/>
  <c r="B102" i="8"/>
  <c r="C102" i="8"/>
  <c r="D102" i="8"/>
  <c r="E102" i="8"/>
  <c r="N102" i="8" s="1"/>
  <c r="Y102" i="8" s="1"/>
  <c r="F102" i="8"/>
  <c r="G102" i="8"/>
  <c r="H102" i="8"/>
  <c r="O102" i="8" s="1"/>
  <c r="I102" i="8"/>
  <c r="J102" i="8"/>
  <c r="P102" i="8" s="1"/>
  <c r="X102" i="8" s="1"/>
  <c r="K102" i="8"/>
  <c r="L102" i="8"/>
  <c r="Q102" i="8" s="1"/>
  <c r="V102" i="8" s="1"/>
  <c r="M102" i="8"/>
  <c r="S102" i="8"/>
  <c r="U102" i="8"/>
  <c r="B152" i="8"/>
  <c r="C152" i="8"/>
  <c r="D152" i="8"/>
  <c r="E152" i="8"/>
  <c r="N152" i="8" s="1"/>
  <c r="Y152" i="8" s="1"/>
  <c r="F152" i="8"/>
  <c r="G152" i="8"/>
  <c r="H152" i="8"/>
  <c r="O152" i="8" s="1"/>
  <c r="I152" i="8"/>
  <c r="J152" i="8"/>
  <c r="P152" i="8" s="1"/>
  <c r="X152" i="8" s="1"/>
  <c r="K152" i="8"/>
  <c r="L152" i="8"/>
  <c r="Q152" i="8" s="1"/>
  <c r="V152" i="8" s="1"/>
  <c r="M152" i="8"/>
  <c r="S152" i="8"/>
  <c r="U152" i="8"/>
  <c r="B400" i="8"/>
  <c r="C400" i="8"/>
  <c r="D400" i="8"/>
  <c r="E400" i="8"/>
  <c r="N400" i="8" s="1"/>
  <c r="Y400" i="8" s="1"/>
  <c r="F400" i="8"/>
  <c r="G400" i="8"/>
  <c r="H400" i="8"/>
  <c r="O400" i="8" s="1"/>
  <c r="I400" i="8"/>
  <c r="J400" i="8"/>
  <c r="P400" i="8" s="1"/>
  <c r="X400" i="8" s="1"/>
  <c r="K400" i="8"/>
  <c r="L400" i="8"/>
  <c r="Q400" i="8" s="1"/>
  <c r="V400" i="8" s="1"/>
  <c r="M400" i="8"/>
  <c r="S400" i="8"/>
  <c r="U400" i="8"/>
  <c r="B401" i="8"/>
  <c r="C401" i="8"/>
  <c r="D401" i="8"/>
  <c r="E401" i="8"/>
  <c r="N401" i="8" s="1"/>
  <c r="Y401" i="8" s="1"/>
  <c r="F401" i="8"/>
  <c r="G401" i="8"/>
  <c r="H401" i="8"/>
  <c r="O401" i="8" s="1"/>
  <c r="I401" i="8"/>
  <c r="J401" i="8"/>
  <c r="P401" i="8" s="1"/>
  <c r="X401" i="8" s="1"/>
  <c r="K401" i="8"/>
  <c r="L401" i="8"/>
  <c r="Q401" i="8" s="1"/>
  <c r="V401" i="8" s="1"/>
  <c r="M401" i="8"/>
  <c r="S401" i="8"/>
  <c r="U401" i="8"/>
  <c r="B220" i="8"/>
  <c r="C220" i="8"/>
  <c r="D220" i="8"/>
  <c r="E220" i="8"/>
  <c r="N220" i="8" s="1"/>
  <c r="Y220" i="8" s="1"/>
  <c r="F220" i="8"/>
  <c r="G220" i="8"/>
  <c r="H220" i="8"/>
  <c r="O220" i="8" s="1"/>
  <c r="I220" i="8"/>
  <c r="J220" i="8"/>
  <c r="P220" i="8" s="1"/>
  <c r="X220" i="8" s="1"/>
  <c r="K220" i="8"/>
  <c r="L220" i="8"/>
  <c r="M220" i="8"/>
  <c r="Q220" i="8"/>
  <c r="V220" i="8" s="1"/>
  <c r="S220" i="8"/>
  <c r="U220" i="8"/>
  <c r="B66" i="8"/>
  <c r="C66" i="8"/>
  <c r="D66" i="8"/>
  <c r="E66" i="8"/>
  <c r="N66" i="8" s="1"/>
  <c r="Y66" i="8" s="1"/>
  <c r="F66" i="8"/>
  <c r="G66" i="8"/>
  <c r="H66" i="8"/>
  <c r="O66" i="8" s="1"/>
  <c r="I66" i="8"/>
  <c r="J66" i="8"/>
  <c r="P66" i="8" s="1"/>
  <c r="X66" i="8" s="1"/>
  <c r="K66" i="8"/>
  <c r="L66" i="8"/>
  <c r="Q66" i="8" s="1"/>
  <c r="V66" i="8" s="1"/>
  <c r="M66" i="8"/>
  <c r="S66" i="8"/>
  <c r="U66" i="8"/>
  <c r="B341" i="8"/>
  <c r="C341" i="8"/>
  <c r="D341" i="8"/>
  <c r="E341" i="8"/>
  <c r="N341" i="8" s="1"/>
  <c r="Y341" i="8" s="1"/>
  <c r="F341" i="8"/>
  <c r="G341" i="8"/>
  <c r="H341" i="8"/>
  <c r="O341" i="8" s="1"/>
  <c r="W341" i="8" s="1"/>
  <c r="I341" i="8"/>
  <c r="J341" i="8"/>
  <c r="P341" i="8" s="1"/>
  <c r="X341" i="8" s="1"/>
  <c r="K341" i="8"/>
  <c r="L341" i="8"/>
  <c r="Q341" i="8" s="1"/>
  <c r="V341" i="8" s="1"/>
  <c r="M341" i="8"/>
  <c r="S341" i="8"/>
  <c r="U341" i="8"/>
  <c r="B342" i="8"/>
  <c r="C342" i="8"/>
  <c r="D342" i="8"/>
  <c r="E342" i="8"/>
  <c r="N342" i="8" s="1"/>
  <c r="Y342" i="8" s="1"/>
  <c r="F342" i="8"/>
  <c r="G342" i="8"/>
  <c r="H342" i="8"/>
  <c r="O342" i="8" s="1"/>
  <c r="W342" i="8" s="1"/>
  <c r="I342" i="8"/>
  <c r="J342" i="8"/>
  <c r="P342" i="8" s="1"/>
  <c r="X342" i="8" s="1"/>
  <c r="K342" i="8"/>
  <c r="L342" i="8"/>
  <c r="Q342" i="8" s="1"/>
  <c r="V342" i="8" s="1"/>
  <c r="M342" i="8"/>
  <c r="S342" i="8"/>
  <c r="U342" i="8"/>
  <c r="B402" i="8"/>
  <c r="C402" i="8"/>
  <c r="D402" i="8"/>
  <c r="E402" i="8"/>
  <c r="N402" i="8" s="1"/>
  <c r="Y402" i="8" s="1"/>
  <c r="F402" i="8"/>
  <c r="G402" i="8"/>
  <c r="H402" i="8"/>
  <c r="O402" i="8" s="1"/>
  <c r="W402" i="8" s="1"/>
  <c r="I402" i="8"/>
  <c r="J402" i="8"/>
  <c r="P402" i="8" s="1"/>
  <c r="X402" i="8" s="1"/>
  <c r="K402" i="8"/>
  <c r="L402" i="8"/>
  <c r="Q402" i="8" s="1"/>
  <c r="V402" i="8" s="1"/>
  <c r="M402" i="8"/>
  <c r="S402" i="8"/>
  <c r="U402" i="8"/>
  <c r="B343" i="8"/>
  <c r="C343" i="8"/>
  <c r="D343" i="8"/>
  <c r="E343" i="8"/>
  <c r="N343" i="8" s="1"/>
  <c r="Y343" i="8" s="1"/>
  <c r="F343" i="8"/>
  <c r="G343" i="8"/>
  <c r="H343" i="8"/>
  <c r="O343" i="8" s="1"/>
  <c r="I343" i="8"/>
  <c r="J343" i="8"/>
  <c r="P343" i="8" s="1"/>
  <c r="X343" i="8" s="1"/>
  <c r="K343" i="8"/>
  <c r="L343" i="8"/>
  <c r="Q343" i="8" s="1"/>
  <c r="V343" i="8" s="1"/>
  <c r="M343" i="8"/>
  <c r="S343" i="8"/>
  <c r="U343" i="8"/>
  <c r="B403" i="8"/>
  <c r="C403" i="8"/>
  <c r="D403" i="8"/>
  <c r="E403" i="8"/>
  <c r="N403" i="8" s="1"/>
  <c r="Y403" i="8" s="1"/>
  <c r="F403" i="8"/>
  <c r="G403" i="8"/>
  <c r="H403" i="8"/>
  <c r="O403" i="8" s="1"/>
  <c r="W403" i="8" s="1"/>
  <c r="I403" i="8"/>
  <c r="J403" i="8"/>
  <c r="P403" i="8" s="1"/>
  <c r="X403" i="8" s="1"/>
  <c r="K403" i="8"/>
  <c r="L403" i="8"/>
  <c r="Q403" i="8" s="1"/>
  <c r="V403" i="8" s="1"/>
  <c r="M403" i="8"/>
  <c r="S403" i="8"/>
  <c r="U403" i="8"/>
  <c r="B404" i="8"/>
  <c r="C404" i="8"/>
  <c r="D404" i="8"/>
  <c r="E404" i="8"/>
  <c r="N404" i="8" s="1"/>
  <c r="Y404" i="8" s="1"/>
  <c r="F404" i="8"/>
  <c r="G404" i="8"/>
  <c r="H404" i="8"/>
  <c r="O404" i="8" s="1"/>
  <c r="W404" i="8" s="1"/>
  <c r="I404" i="8"/>
  <c r="J404" i="8"/>
  <c r="P404" i="8" s="1"/>
  <c r="X404" i="8" s="1"/>
  <c r="K404" i="8"/>
  <c r="L404" i="8"/>
  <c r="Q404" i="8" s="1"/>
  <c r="V404" i="8" s="1"/>
  <c r="M404" i="8"/>
  <c r="S404" i="8"/>
  <c r="U404" i="8"/>
  <c r="B405" i="8"/>
  <c r="C405" i="8"/>
  <c r="D405" i="8"/>
  <c r="E405" i="8"/>
  <c r="N405" i="8" s="1"/>
  <c r="Y405" i="8" s="1"/>
  <c r="F405" i="8"/>
  <c r="G405" i="8"/>
  <c r="H405" i="8"/>
  <c r="O405" i="8" s="1"/>
  <c r="W405" i="8" s="1"/>
  <c r="I405" i="8"/>
  <c r="J405" i="8"/>
  <c r="P405" i="8" s="1"/>
  <c r="X405" i="8" s="1"/>
  <c r="K405" i="8"/>
  <c r="L405" i="8"/>
  <c r="Q405" i="8" s="1"/>
  <c r="V405" i="8" s="1"/>
  <c r="M405" i="8"/>
  <c r="S405" i="8"/>
  <c r="U405" i="8"/>
  <c r="B235" i="8"/>
  <c r="C235" i="8"/>
  <c r="D235" i="8"/>
  <c r="E235" i="8"/>
  <c r="N235" i="8" s="1"/>
  <c r="Y235" i="8" s="1"/>
  <c r="F235" i="8"/>
  <c r="G235" i="8"/>
  <c r="H235" i="8"/>
  <c r="O235" i="8" s="1"/>
  <c r="W235" i="8" s="1"/>
  <c r="I235" i="8"/>
  <c r="J235" i="8"/>
  <c r="P235" i="8" s="1"/>
  <c r="X235" i="8" s="1"/>
  <c r="K235" i="8"/>
  <c r="L235" i="8"/>
  <c r="Q235" i="8" s="1"/>
  <c r="V235" i="8" s="1"/>
  <c r="M235" i="8"/>
  <c r="S235" i="8"/>
  <c r="U235" i="8"/>
  <c r="B236" i="8"/>
  <c r="C236" i="8"/>
  <c r="D236" i="8"/>
  <c r="E236" i="8"/>
  <c r="N236" i="8" s="1"/>
  <c r="Y236" i="8" s="1"/>
  <c r="F236" i="8"/>
  <c r="G236" i="8"/>
  <c r="H236" i="8"/>
  <c r="O236" i="8" s="1"/>
  <c r="W236" i="8" s="1"/>
  <c r="I236" i="8"/>
  <c r="J236" i="8"/>
  <c r="P236" i="8" s="1"/>
  <c r="X236" i="8" s="1"/>
  <c r="K236" i="8"/>
  <c r="L236" i="8"/>
  <c r="Q236" i="8" s="1"/>
  <c r="V236" i="8" s="1"/>
  <c r="M236" i="8"/>
  <c r="S236" i="8"/>
  <c r="U236" i="8"/>
  <c r="B237" i="8"/>
  <c r="C237" i="8"/>
  <c r="D237" i="8"/>
  <c r="E237" i="8"/>
  <c r="N237" i="8" s="1"/>
  <c r="Y237" i="8" s="1"/>
  <c r="F237" i="8"/>
  <c r="G237" i="8"/>
  <c r="H237" i="8"/>
  <c r="O237" i="8" s="1"/>
  <c r="W237" i="8" s="1"/>
  <c r="I237" i="8"/>
  <c r="J237" i="8"/>
  <c r="P237" i="8" s="1"/>
  <c r="X237" i="8" s="1"/>
  <c r="K237" i="8"/>
  <c r="L237" i="8"/>
  <c r="Q237" i="8" s="1"/>
  <c r="V237" i="8" s="1"/>
  <c r="M237" i="8"/>
  <c r="S237" i="8"/>
  <c r="U237" i="8"/>
  <c r="B238" i="8"/>
  <c r="C238" i="8"/>
  <c r="D238" i="8"/>
  <c r="E238" i="8"/>
  <c r="N238" i="8" s="1"/>
  <c r="Y238" i="8" s="1"/>
  <c r="F238" i="8"/>
  <c r="G238" i="8"/>
  <c r="H238" i="8"/>
  <c r="O238" i="8" s="1"/>
  <c r="I238" i="8"/>
  <c r="J238" i="8"/>
  <c r="P238" i="8" s="1"/>
  <c r="X238" i="8" s="1"/>
  <c r="K238" i="8"/>
  <c r="L238" i="8"/>
  <c r="Q238" i="8" s="1"/>
  <c r="V238" i="8" s="1"/>
  <c r="M238" i="8"/>
  <c r="S238" i="8"/>
  <c r="U238" i="8"/>
  <c r="B406" i="8"/>
  <c r="C406" i="8"/>
  <c r="D406" i="8"/>
  <c r="E406" i="8"/>
  <c r="N406" i="8" s="1"/>
  <c r="Y406" i="8" s="1"/>
  <c r="F406" i="8"/>
  <c r="G406" i="8"/>
  <c r="H406" i="8"/>
  <c r="O406" i="8" s="1"/>
  <c r="W406" i="8" s="1"/>
  <c r="I406" i="8"/>
  <c r="J406" i="8"/>
  <c r="P406" i="8" s="1"/>
  <c r="X406" i="8" s="1"/>
  <c r="K406" i="8"/>
  <c r="L406" i="8"/>
  <c r="Q406" i="8" s="1"/>
  <c r="V406" i="8" s="1"/>
  <c r="M406" i="8"/>
  <c r="S406" i="8"/>
  <c r="U406" i="8"/>
  <c r="B407" i="8"/>
  <c r="C407" i="8"/>
  <c r="D407" i="8"/>
  <c r="E407" i="8"/>
  <c r="N407" i="8" s="1"/>
  <c r="Y407" i="8" s="1"/>
  <c r="F407" i="8"/>
  <c r="G407" i="8"/>
  <c r="H407" i="8"/>
  <c r="O407" i="8" s="1"/>
  <c r="W407" i="8" s="1"/>
  <c r="I407" i="8"/>
  <c r="J407" i="8"/>
  <c r="P407" i="8" s="1"/>
  <c r="X407" i="8" s="1"/>
  <c r="K407" i="8"/>
  <c r="L407" i="8"/>
  <c r="Q407" i="8" s="1"/>
  <c r="V407" i="8" s="1"/>
  <c r="M407" i="8"/>
  <c r="S407" i="8"/>
  <c r="U407" i="8"/>
  <c r="B258" i="8"/>
  <c r="C258" i="8"/>
  <c r="D258" i="8"/>
  <c r="E258" i="8"/>
  <c r="N258" i="8" s="1"/>
  <c r="Y258" i="8" s="1"/>
  <c r="F258" i="8"/>
  <c r="G258" i="8"/>
  <c r="H258" i="8"/>
  <c r="O258" i="8" s="1"/>
  <c r="W258" i="8" s="1"/>
  <c r="I258" i="8"/>
  <c r="J258" i="8"/>
  <c r="P258" i="8" s="1"/>
  <c r="X258" i="8" s="1"/>
  <c r="K258" i="8"/>
  <c r="L258" i="8"/>
  <c r="Q258" i="8" s="1"/>
  <c r="V258" i="8" s="1"/>
  <c r="M258" i="8"/>
  <c r="S258" i="8"/>
  <c r="U258" i="8"/>
  <c r="B259" i="8"/>
  <c r="C259" i="8"/>
  <c r="D259" i="8"/>
  <c r="E259" i="8"/>
  <c r="N259" i="8" s="1"/>
  <c r="Y259" i="8" s="1"/>
  <c r="F259" i="8"/>
  <c r="G259" i="8"/>
  <c r="H259" i="8"/>
  <c r="O259" i="8" s="1"/>
  <c r="W259" i="8" s="1"/>
  <c r="I259" i="8"/>
  <c r="J259" i="8"/>
  <c r="P259" i="8" s="1"/>
  <c r="X259" i="8" s="1"/>
  <c r="K259" i="8"/>
  <c r="L259" i="8"/>
  <c r="Q259" i="8" s="1"/>
  <c r="V259" i="8" s="1"/>
  <c r="M259" i="8"/>
  <c r="S259" i="8"/>
  <c r="U259" i="8"/>
  <c r="B344" i="8"/>
  <c r="C344" i="8"/>
  <c r="D344" i="8"/>
  <c r="E344" i="8"/>
  <c r="N344" i="8" s="1"/>
  <c r="Y344" i="8" s="1"/>
  <c r="F344" i="8"/>
  <c r="G344" i="8"/>
  <c r="H344" i="8"/>
  <c r="O344" i="8" s="1"/>
  <c r="W344" i="8" s="1"/>
  <c r="I344" i="8"/>
  <c r="J344" i="8"/>
  <c r="P344" i="8" s="1"/>
  <c r="X344" i="8" s="1"/>
  <c r="K344" i="8"/>
  <c r="L344" i="8"/>
  <c r="Q344" i="8" s="1"/>
  <c r="V344" i="8" s="1"/>
  <c r="M344" i="8"/>
  <c r="S344" i="8"/>
  <c r="U344" i="8"/>
  <c r="B345" i="8"/>
  <c r="C345" i="8"/>
  <c r="D345" i="8"/>
  <c r="E345" i="8"/>
  <c r="N345" i="8" s="1"/>
  <c r="Y345" i="8" s="1"/>
  <c r="F345" i="8"/>
  <c r="G345" i="8"/>
  <c r="H345" i="8"/>
  <c r="O345" i="8" s="1"/>
  <c r="W345" i="8" s="1"/>
  <c r="I345" i="8"/>
  <c r="J345" i="8"/>
  <c r="P345" i="8" s="1"/>
  <c r="X345" i="8" s="1"/>
  <c r="K345" i="8"/>
  <c r="L345" i="8"/>
  <c r="Q345" i="8" s="1"/>
  <c r="V345" i="8" s="1"/>
  <c r="M345" i="8"/>
  <c r="S345" i="8"/>
  <c r="U345" i="8"/>
  <c r="B346" i="8"/>
  <c r="C346" i="8"/>
  <c r="D346" i="8"/>
  <c r="E346" i="8"/>
  <c r="N346" i="8" s="1"/>
  <c r="Y346" i="8" s="1"/>
  <c r="F346" i="8"/>
  <c r="G346" i="8"/>
  <c r="H346" i="8"/>
  <c r="O346" i="8" s="1"/>
  <c r="W346" i="8" s="1"/>
  <c r="I346" i="8"/>
  <c r="J346" i="8"/>
  <c r="P346" i="8" s="1"/>
  <c r="X346" i="8" s="1"/>
  <c r="K346" i="8"/>
  <c r="L346" i="8"/>
  <c r="Q346" i="8" s="1"/>
  <c r="V346" i="8" s="1"/>
  <c r="M346" i="8"/>
  <c r="S346" i="8"/>
  <c r="U346" i="8"/>
  <c r="B347" i="8"/>
  <c r="C347" i="8"/>
  <c r="D347" i="8"/>
  <c r="E347" i="8"/>
  <c r="N347" i="8" s="1"/>
  <c r="Y347" i="8" s="1"/>
  <c r="F347" i="8"/>
  <c r="G347" i="8"/>
  <c r="H347" i="8"/>
  <c r="O347" i="8" s="1"/>
  <c r="I347" i="8"/>
  <c r="J347" i="8"/>
  <c r="P347" i="8" s="1"/>
  <c r="X347" i="8" s="1"/>
  <c r="K347" i="8"/>
  <c r="L347" i="8"/>
  <c r="Q347" i="8" s="1"/>
  <c r="V347" i="8" s="1"/>
  <c r="M347" i="8"/>
  <c r="S347" i="8"/>
  <c r="U347" i="8"/>
  <c r="B408" i="8"/>
  <c r="C408" i="8"/>
  <c r="D408" i="8"/>
  <c r="E408" i="8"/>
  <c r="N408" i="8" s="1"/>
  <c r="Y408" i="8" s="1"/>
  <c r="F408" i="8"/>
  <c r="G408" i="8"/>
  <c r="H408" i="8"/>
  <c r="O408" i="8" s="1"/>
  <c r="W408" i="8" s="1"/>
  <c r="I408" i="8"/>
  <c r="J408" i="8"/>
  <c r="P408" i="8" s="1"/>
  <c r="X408" i="8" s="1"/>
  <c r="K408" i="8"/>
  <c r="L408" i="8"/>
  <c r="Q408" i="8" s="1"/>
  <c r="V408" i="8" s="1"/>
  <c r="M408" i="8"/>
  <c r="S408" i="8"/>
  <c r="U408" i="8"/>
  <c r="B409" i="8"/>
  <c r="C409" i="8"/>
  <c r="D409" i="8"/>
  <c r="E409" i="8"/>
  <c r="N409" i="8" s="1"/>
  <c r="Y409" i="8" s="1"/>
  <c r="F409" i="8"/>
  <c r="G409" i="8"/>
  <c r="H409" i="8"/>
  <c r="O409" i="8" s="1"/>
  <c r="W409" i="8" s="1"/>
  <c r="I409" i="8"/>
  <c r="J409" i="8"/>
  <c r="P409" i="8" s="1"/>
  <c r="X409" i="8" s="1"/>
  <c r="K409" i="8"/>
  <c r="L409" i="8"/>
  <c r="Q409" i="8" s="1"/>
  <c r="V409" i="8" s="1"/>
  <c r="M409" i="8"/>
  <c r="S409" i="8"/>
  <c r="U409" i="8"/>
  <c r="B219" i="8"/>
  <c r="C219" i="8"/>
  <c r="D219" i="8"/>
  <c r="E219" i="8"/>
  <c r="N219" i="8" s="1"/>
  <c r="Y219" i="8" s="1"/>
  <c r="F219" i="8"/>
  <c r="G219" i="8"/>
  <c r="H219" i="8"/>
  <c r="O219" i="8" s="1"/>
  <c r="W219" i="8" s="1"/>
  <c r="I219" i="8"/>
  <c r="J219" i="8"/>
  <c r="P219" i="8" s="1"/>
  <c r="X219" i="8" s="1"/>
  <c r="K219" i="8"/>
  <c r="L219" i="8"/>
  <c r="Q219" i="8" s="1"/>
  <c r="V219" i="8" s="1"/>
  <c r="M219" i="8"/>
  <c r="S219" i="8"/>
  <c r="U219" i="8"/>
  <c r="B244" i="8"/>
  <c r="C244" i="8"/>
  <c r="D244" i="8"/>
  <c r="E244" i="8"/>
  <c r="N244" i="8" s="1"/>
  <c r="Y244" i="8" s="1"/>
  <c r="F244" i="8"/>
  <c r="G244" i="8"/>
  <c r="H244" i="8"/>
  <c r="O244" i="8" s="1"/>
  <c r="W244" i="8" s="1"/>
  <c r="I244" i="8"/>
  <c r="J244" i="8"/>
  <c r="P244" i="8" s="1"/>
  <c r="X244" i="8" s="1"/>
  <c r="K244" i="8"/>
  <c r="L244" i="8"/>
  <c r="Q244" i="8" s="1"/>
  <c r="V244" i="8" s="1"/>
  <c r="M244" i="8"/>
  <c r="S244" i="8"/>
  <c r="U244" i="8"/>
  <c r="B245" i="8"/>
  <c r="C245" i="8"/>
  <c r="D245" i="8"/>
  <c r="E245" i="8"/>
  <c r="N245" i="8" s="1"/>
  <c r="Y245" i="8" s="1"/>
  <c r="F245" i="8"/>
  <c r="G245" i="8"/>
  <c r="H245" i="8"/>
  <c r="O245" i="8" s="1"/>
  <c r="W245" i="8" s="1"/>
  <c r="I245" i="8"/>
  <c r="J245" i="8"/>
  <c r="P245" i="8" s="1"/>
  <c r="X245" i="8" s="1"/>
  <c r="K245" i="8"/>
  <c r="L245" i="8"/>
  <c r="Q245" i="8" s="1"/>
  <c r="V245" i="8" s="1"/>
  <c r="M245" i="8"/>
  <c r="S245" i="8"/>
  <c r="U245" i="8"/>
  <c r="B246" i="8"/>
  <c r="C246" i="8"/>
  <c r="D246" i="8"/>
  <c r="E246" i="8"/>
  <c r="N246" i="8" s="1"/>
  <c r="Y246" i="8" s="1"/>
  <c r="F246" i="8"/>
  <c r="G246" i="8"/>
  <c r="H246" i="8"/>
  <c r="O246" i="8" s="1"/>
  <c r="I246" i="8"/>
  <c r="J246" i="8"/>
  <c r="P246" i="8" s="1"/>
  <c r="X246" i="8" s="1"/>
  <c r="K246" i="8"/>
  <c r="L246" i="8"/>
  <c r="Q246" i="8" s="1"/>
  <c r="V246" i="8" s="1"/>
  <c r="M246" i="8"/>
  <c r="S246" i="8"/>
  <c r="U246" i="8"/>
  <c r="B247" i="8"/>
  <c r="C247" i="8"/>
  <c r="D247" i="8"/>
  <c r="E247" i="8"/>
  <c r="N247" i="8" s="1"/>
  <c r="Y247" i="8" s="1"/>
  <c r="F247" i="8"/>
  <c r="G247" i="8"/>
  <c r="H247" i="8"/>
  <c r="O247" i="8" s="1"/>
  <c r="W247" i="8" s="1"/>
  <c r="I247" i="8"/>
  <c r="J247" i="8"/>
  <c r="P247" i="8" s="1"/>
  <c r="X247" i="8" s="1"/>
  <c r="K247" i="8"/>
  <c r="L247" i="8"/>
  <c r="Q247" i="8" s="1"/>
  <c r="V247" i="8" s="1"/>
  <c r="M247" i="8"/>
  <c r="S247" i="8"/>
  <c r="U247" i="8"/>
  <c r="B248" i="8"/>
  <c r="C248" i="8"/>
  <c r="D248" i="8"/>
  <c r="E248" i="8"/>
  <c r="N248" i="8" s="1"/>
  <c r="Y248" i="8" s="1"/>
  <c r="F248" i="8"/>
  <c r="G248" i="8"/>
  <c r="H248" i="8"/>
  <c r="O248" i="8" s="1"/>
  <c r="W248" i="8" s="1"/>
  <c r="I248" i="8"/>
  <c r="J248" i="8"/>
  <c r="P248" i="8" s="1"/>
  <c r="X248" i="8" s="1"/>
  <c r="K248" i="8"/>
  <c r="L248" i="8"/>
  <c r="Q248" i="8" s="1"/>
  <c r="V248" i="8" s="1"/>
  <c r="M248" i="8"/>
  <c r="S248" i="8"/>
  <c r="U248" i="8"/>
  <c r="B249" i="8"/>
  <c r="C249" i="8"/>
  <c r="D249" i="8"/>
  <c r="E249" i="8"/>
  <c r="N249" i="8" s="1"/>
  <c r="Y249" i="8" s="1"/>
  <c r="F249" i="8"/>
  <c r="G249" i="8"/>
  <c r="H249" i="8"/>
  <c r="O249" i="8" s="1"/>
  <c r="W249" i="8" s="1"/>
  <c r="I249" i="8"/>
  <c r="J249" i="8"/>
  <c r="P249" i="8" s="1"/>
  <c r="X249" i="8" s="1"/>
  <c r="K249" i="8"/>
  <c r="L249" i="8"/>
  <c r="Q249" i="8" s="1"/>
  <c r="V249" i="8" s="1"/>
  <c r="M249" i="8"/>
  <c r="S249" i="8"/>
  <c r="U249" i="8"/>
  <c r="B218" i="8"/>
  <c r="C218" i="8"/>
  <c r="D218" i="8"/>
  <c r="E218" i="8"/>
  <c r="N218" i="8" s="1"/>
  <c r="Y218" i="8" s="1"/>
  <c r="F218" i="8"/>
  <c r="G218" i="8"/>
  <c r="H218" i="8"/>
  <c r="O218" i="8" s="1"/>
  <c r="W218" i="8" s="1"/>
  <c r="I218" i="8"/>
  <c r="J218" i="8"/>
  <c r="P218" i="8" s="1"/>
  <c r="X218" i="8" s="1"/>
  <c r="K218" i="8"/>
  <c r="L218" i="8"/>
  <c r="M218" i="8"/>
  <c r="Q218" i="8"/>
  <c r="V218" i="8" s="1"/>
  <c r="S218" i="8"/>
  <c r="T218" i="8"/>
  <c r="U218" i="8"/>
  <c r="B250" i="8"/>
  <c r="C250" i="8"/>
  <c r="D250" i="8"/>
  <c r="E250" i="8"/>
  <c r="N250" i="8" s="1"/>
  <c r="Y250" i="8" s="1"/>
  <c r="F250" i="8"/>
  <c r="G250" i="8"/>
  <c r="H250" i="8"/>
  <c r="O250" i="8" s="1"/>
  <c r="W250" i="8" s="1"/>
  <c r="I250" i="8"/>
  <c r="J250" i="8"/>
  <c r="P250" i="8" s="1"/>
  <c r="X250" i="8" s="1"/>
  <c r="K250" i="8"/>
  <c r="L250" i="8"/>
  <c r="M250" i="8"/>
  <c r="Q250" i="8"/>
  <c r="V250" i="8" s="1"/>
  <c r="S250" i="8"/>
  <c r="T250" i="8"/>
  <c r="U250" i="8"/>
  <c r="B251" i="8"/>
  <c r="C251" i="8"/>
  <c r="D251" i="8"/>
  <c r="E251" i="8"/>
  <c r="N251" i="8" s="1"/>
  <c r="Y251" i="8" s="1"/>
  <c r="F251" i="8"/>
  <c r="G251" i="8"/>
  <c r="H251" i="8"/>
  <c r="O251" i="8" s="1"/>
  <c r="W251" i="8" s="1"/>
  <c r="I251" i="8"/>
  <c r="J251" i="8"/>
  <c r="P251" i="8" s="1"/>
  <c r="X251" i="8" s="1"/>
  <c r="K251" i="8"/>
  <c r="L251" i="8"/>
  <c r="M251" i="8"/>
  <c r="Q251" i="8"/>
  <c r="V251" i="8" s="1"/>
  <c r="S251" i="8"/>
  <c r="T251" i="8"/>
  <c r="U251" i="8"/>
  <c r="B252" i="8"/>
  <c r="C252" i="8"/>
  <c r="D252" i="8"/>
  <c r="E252" i="8"/>
  <c r="N252" i="8" s="1"/>
  <c r="Y252" i="8" s="1"/>
  <c r="F252" i="8"/>
  <c r="G252" i="8"/>
  <c r="H252" i="8"/>
  <c r="O252" i="8" s="1"/>
  <c r="W252" i="8" s="1"/>
  <c r="I252" i="8"/>
  <c r="J252" i="8"/>
  <c r="P252" i="8" s="1"/>
  <c r="X252" i="8" s="1"/>
  <c r="K252" i="8"/>
  <c r="L252" i="8"/>
  <c r="Q252" i="8" s="1"/>
  <c r="V252" i="8" s="1"/>
  <c r="M252" i="8"/>
  <c r="S252" i="8"/>
  <c r="U252" i="8"/>
  <c r="B239" i="8"/>
  <c r="C239" i="8"/>
  <c r="D239" i="8"/>
  <c r="E239" i="8"/>
  <c r="N239" i="8" s="1"/>
  <c r="Y239" i="8" s="1"/>
  <c r="F239" i="8"/>
  <c r="G239" i="8"/>
  <c r="H239" i="8"/>
  <c r="O239" i="8" s="1"/>
  <c r="W239" i="8" s="1"/>
  <c r="I239" i="8"/>
  <c r="J239" i="8"/>
  <c r="P239" i="8" s="1"/>
  <c r="X239" i="8" s="1"/>
  <c r="K239" i="8"/>
  <c r="L239" i="8"/>
  <c r="Q239" i="8" s="1"/>
  <c r="V239" i="8" s="1"/>
  <c r="M239" i="8"/>
  <c r="S239" i="8"/>
  <c r="U239" i="8"/>
  <c r="B240" i="8"/>
  <c r="C240" i="8"/>
  <c r="D240" i="8"/>
  <c r="E240" i="8"/>
  <c r="N240" i="8" s="1"/>
  <c r="Y240" i="8" s="1"/>
  <c r="F240" i="8"/>
  <c r="G240" i="8"/>
  <c r="H240" i="8"/>
  <c r="O240" i="8" s="1"/>
  <c r="I240" i="8"/>
  <c r="J240" i="8"/>
  <c r="P240" i="8" s="1"/>
  <c r="X240" i="8" s="1"/>
  <c r="K240" i="8"/>
  <c r="L240" i="8"/>
  <c r="Q240" i="8" s="1"/>
  <c r="V240" i="8" s="1"/>
  <c r="M240" i="8"/>
  <c r="S240" i="8"/>
  <c r="U240" i="8"/>
  <c r="B279" i="8"/>
  <c r="C279" i="8"/>
  <c r="D279" i="8"/>
  <c r="E279" i="8"/>
  <c r="N279" i="8" s="1"/>
  <c r="Y279" i="8" s="1"/>
  <c r="F279" i="8"/>
  <c r="G279" i="8"/>
  <c r="H279" i="8"/>
  <c r="O279" i="8" s="1"/>
  <c r="W279" i="8" s="1"/>
  <c r="I279" i="8"/>
  <c r="J279" i="8"/>
  <c r="P279" i="8" s="1"/>
  <c r="X279" i="8" s="1"/>
  <c r="K279" i="8"/>
  <c r="L279" i="8"/>
  <c r="Q279" i="8" s="1"/>
  <c r="V279" i="8" s="1"/>
  <c r="M279" i="8"/>
  <c r="S279" i="8"/>
  <c r="U279" i="8"/>
  <c r="B18" i="8"/>
  <c r="C18" i="8"/>
  <c r="D18" i="8"/>
  <c r="E18" i="8"/>
  <c r="N18" i="8" s="1"/>
  <c r="Y18" i="8" s="1"/>
  <c r="F18" i="8"/>
  <c r="G18" i="8"/>
  <c r="H18" i="8"/>
  <c r="O18" i="8" s="1"/>
  <c r="W18" i="8" s="1"/>
  <c r="I18" i="8"/>
  <c r="J18" i="8"/>
  <c r="P18" i="8" s="1"/>
  <c r="X18" i="8" s="1"/>
  <c r="K18" i="8"/>
  <c r="L18" i="8"/>
  <c r="Q18" i="8" s="1"/>
  <c r="V18" i="8" s="1"/>
  <c r="M18" i="8"/>
  <c r="S18" i="8"/>
  <c r="U18" i="8"/>
  <c r="B410" i="8"/>
  <c r="C410" i="8"/>
  <c r="D410" i="8"/>
  <c r="E410" i="8"/>
  <c r="N410" i="8" s="1"/>
  <c r="Y410" i="8" s="1"/>
  <c r="F410" i="8"/>
  <c r="G410" i="8"/>
  <c r="H410" i="8"/>
  <c r="O410" i="8" s="1"/>
  <c r="W410" i="8" s="1"/>
  <c r="I410" i="8"/>
  <c r="J410" i="8"/>
  <c r="P410" i="8" s="1"/>
  <c r="X410" i="8" s="1"/>
  <c r="K410" i="8"/>
  <c r="L410" i="8"/>
  <c r="M410" i="8"/>
  <c r="Q410" i="8"/>
  <c r="V410" i="8" s="1"/>
  <c r="S410" i="8"/>
  <c r="T410" i="8"/>
  <c r="U410" i="8"/>
  <c r="B150" i="8"/>
  <c r="C150" i="8"/>
  <c r="D150" i="8"/>
  <c r="E150" i="8"/>
  <c r="N150" i="8" s="1"/>
  <c r="Y150" i="8" s="1"/>
  <c r="F150" i="8"/>
  <c r="G150" i="8"/>
  <c r="H150" i="8"/>
  <c r="O150" i="8" s="1"/>
  <c r="W150" i="8" s="1"/>
  <c r="I150" i="8"/>
  <c r="J150" i="8"/>
  <c r="P150" i="8" s="1"/>
  <c r="X150" i="8" s="1"/>
  <c r="K150" i="8"/>
  <c r="L150" i="8"/>
  <c r="M150" i="8"/>
  <c r="Q150" i="8"/>
  <c r="V150" i="8" s="1"/>
  <c r="S150" i="8"/>
  <c r="T150" i="8"/>
  <c r="U150" i="8"/>
  <c r="B59" i="8"/>
  <c r="C59" i="8"/>
  <c r="D59" i="8"/>
  <c r="E59" i="8"/>
  <c r="N59" i="8" s="1"/>
  <c r="Y59" i="8" s="1"/>
  <c r="F59" i="8"/>
  <c r="G59" i="8"/>
  <c r="H59" i="8"/>
  <c r="O59" i="8" s="1"/>
  <c r="W59" i="8" s="1"/>
  <c r="I59" i="8"/>
  <c r="J59" i="8"/>
  <c r="P59" i="8" s="1"/>
  <c r="X59" i="8" s="1"/>
  <c r="K59" i="8"/>
  <c r="L59" i="8"/>
  <c r="M59" i="8"/>
  <c r="Q59" i="8"/>
  <c r="V59" i="8" s="1"/>
  <c r="S59" i="8"/>
  <c r="T59" i="8"/>
  <c r="U59" i="8"/>
  <c r="B186" i="8"/>
  <c r="C186" i="8"/>
  <c r="D186" i="8"/>
  <c r="E186" i="8"/>
  <c r="N186" i="8" s="1"/>
  <c r="Y186" i="8" s="1"/>
  <c r="F186" i="8"/>
  <c r="G186" i="8"/>
  <c r="H186" i="8"/>
  <c r="O186" i="8" s="1"/>
  <c r="W186" i="8" s="1"/>
  <c r="I186" i="8"/>
  <c r="J186" i="8"/>
  <c r="P186" i="8" s="1"/>
  <c r="X186" i="8" s="1"/>
  <c r="K186" i="8"/>
  <c r="L186" i="8"/>
  <c r="Q186" i="8" s="1"/>
  <c r="V186" i="8" s="1"/>
  <c r="M186" i="8"/>
  <c r="S186" i="8"/>
  <c r="U186" i="8"/>
  <c r="B187" i="8"/>
  <c r="C187" i="8"/>
  <c r="D187" i="8"/>
  <c r="E187" i="8"/>
  <c r="N187" i="8" s="1"/>
  <c r="Y187" i="8" s="1"/>
  <c r="F187" i="8"/>
  <c r="G187" i="8"/>
  <c r="H187" i="8"/>
  <c r="O187" i="8" s="1"/>
  <c r="W187" i="8" s="1"/>
  <c r="I187" i="8"/>
  <c r="J187" i="8"/>
  <c r="P187" i="8" s="1"/>
  <c r="X187" i="8" s="1"/>
  <c r="K187" i="8"/>
  <c r="L187" i="8"/>
  <c r="Q187" i="8" s="1"/>
  <c r="V187" i="8" s="1"/>
  <c r="M187" i="8"/>
  <c r="S187" i="8"/>
  <c r="U187" i="8"/>
  <c r="B411" i="8"/>
  <c r="C411" i="8"/>
  <c r="D411" i="8"/>
  <c r="E411" i="8"/>
  <c r="N411" i="8" s="1"/>
  <c r="Y411" i="8" s="1"/>
  <c r="F411" i="8"/>
  <c r="G411" i="8"/>
  <c r="H411" i="8"/>
  <c r="O411" i="8" s="1"/>
  <c r="W411" i="8" s="1"/>
  <c r="I411" i="8"/>
  <c r="J411" i="8"/>
  <c r="P411" i="8" s="1"/>
  <c r="X411" i="8" s="1"/>
  <c r="K411" i="8"/>
  <c r="L411" i="8"/>
  <c r="Q411" i="8" s="1"/>
  <c r="V411" i="8" s="1"/>
  <c r="M411" i="8"/>
  <c r="S411" i="8"/>
  <c r="U411" i="8"/>
  <c r="B348" i="8"/>
  <c r="C348" i="8"/>
  <c r="D348" i="8"/>
  <c r="E348" i="8"/>
  <c r="N348" i="8" s="1"/>
  <c r="Y348" i="8" s="1"/>
  <c r="F348" i="8"/>
  <c r="G348" i="8"/>
  <c r="H348" i="8"/>
  <c r="O348" i="8" s="1"/>
  <c r="W348" i="8" s="1"/>
  <c r="I348" i="8"/>
  <c r="J348" i="8"/>
  <c r="P348" i="8" s="1"/>
  <c r="X348" i="8" s="1"/>
  <c r="K348" i="8"/>
  <c r="L348" i="8"/>
  <c r="Q348" i="8" s="1"/>
  <c r="V348" i="8" s="1"/>
  <c r="M348" i="8"/>
  <c r="S348" i="8"/>
  <c r="U348" i="8"/>
  <c r="B349" i="8"/>
  <c r="C349" i="8"/>
  <c r="D349" i="8"/>
  <c r="E349" i="8"/>
  <c r="N349" i="8" s="1"/>
  <c r="Y349" i="8" s="1"/>
  <c r="F349" i="8"/>
  <c r="G349" i="8"/>
  <c r="H349" i="8"/>
  <c r="O349" i="8" s="1"/>
  <c r="W349" i="8" s="1"/>
  <c r="I349" i="8"/>
  <c r="J349" i="8"/>
  <c r="P349" i="8" s="1"/>
  <c r="X349" i="8" s="1"/>
  <c r="K349" i="8"/>
  <c r="L349" i="8"/>
  <c r="Q349" i="8" s="1"/>
  <c r="V349" i="8" s="1"/>
  <c r="M349" i="8"/>
  <c r="S349" i="8"/>
  <c r="U349" i="8"/>
  <c r="B350" i="8"/>
  <c r="C350" i="8"/>
  <c r="D350" i="8"/>
  <c r="E350" i="8"/>
  <c r="N350" i="8" s="1"/>
  <c r="Y350" i="8" s="1"/>
  <c r="F350" i="8"/>
  <c r="G350" i="8"/>
  <c r="H350" i="8"/>
  <c r="O350" i="8" s="1"/>
  <c r="W350" i="8" s="1"/>
  <c r="I350" i="8"/>
  <c r="J350" i="8"/>
  <c r="P350" i="8" s="1"/>
  <c r="X350" i="8" s="1"/>
  <c r="K350" i="8"/>
  <c r="L350" i="8"/>
  <c r="M350" i="8"/>
  <c r="Q350" i="8"/>
  <c r="V350" i="8" s="1"/>
  <c r="S350" i="8"/>
  <c r="T350" i="8"/>
  <c r="U350" i="8"/>
  <c r="B351" i="8"/>
  <c r="C351" i="8"/>
  <c r="D351" i="8"/>
  <c r="E351" i="8"/>
  <c r="N351" i="8" s="1"/>
  <c r="Y351" i="8" s="1"/>
  <c r="F351" i="8"/>
  <c r="G351" i="8"/>
  <c r="H351" i="8"/>
  <c r="O351" i="8" s="1"/>
  <c r="W351" i="8" s="1"/>
  <c r="I351" i="8"/>
  <c r="J351" i="8"/>
  <c r="P351" i="8" s="1"/>
  <c r="X351" i="8" s="1"/>
  <c r="K351" i="8"/>
  <c r="L351" i="8"/>
  <c r="M351" i="8"/>
  <c r="Q351" i="8"/>
  <c r="V351" i="8" s="1"/>
  <c r="S351" i="8"/>
  <c r="T351" i="8"/>
  <c r="U351" i="8"/>
  <c r="B67" i="8"/>
  <c r="C67" i="8"/>
  <c r="D67" i="8"/>
  <c r="E67" i="8"/>
  <c r="N67" i="8" s="1"/>
  <c r="Y67" i="8" s="1"/>
  <c r="F67" i="8"/>
  <c r="G67" i="8"/>
  <c r="H67" i="8"/>
  <c r="O67" i="8" s="1"/>
  <c r="W67" i="8" s="1"/>
  <c r="I67" i="8"/>
  <c r="J67" i="8"/>
  <c r="P67" i="8" s="1"/>
  <c r="X67" i="8" s="1"/>
  <c r="K67" i="8"/>
  <c r="L67" i="8"/>
  <c r="M67" i="8"/>
  <c r="Q67" i="8"/>
  <c r="V67" i="8" s="1"/>
  <c r="S67" i="8"/>
  <c r="T67" i="8"/>
  <c r="U67" i="8"/>
  <c r="B352" i="8"/>
  <c r="C352" i="8"/>
  <c r="D352" i="8"/>
  <c r="E352" i="8"/>
  <c r="N352" i="8" s="1"/>
  <c r="Y352" i="8" s="1"/>
  <c r="F352" i="8"/>
  <c r="G352" i="8"/>
  <c r="H352" i="8"/>
  <c r="O352" i="8" s="1"/>
  <c r="W352" i="8" s="1"/>
  <c r="I352" i="8"/>
  <c r="J352" i="8"/>
  <c r="P352" i="8" s="1"/>
  <c r="X352" i="8" s="1"/>
  <c r="K352" i="8"/>
  <c r="L352" i="8"/>
  <c r="M352" i="8"/>
  <c r="Q352" i="8"/>
  <c r="V352" i="8" s="1"/>
  <c r="S352" i="8"/>
  <c r="T352" i="8"/>
  <c r="U352" i="8"/>
  <c r="B280" i="8"/>
  <c r="C280" i="8"/>
  <c r="D280" i="8"/>
  <c r="E280" i="8"/>
  <c r="N280" i="8" s="1"/>
  <c r="Y280" i="8" s="1"/>
  <c r="F280" i="8"/>
  <c r="G280" i="8"/>
  <c r="H280" i="8"/>
  <c r="O280" i="8" s="1"/>
  <c r="W280" i="8" s="1"/>
  <c r="I280" i="8"/>
  <c r="J280" i="8"/>
  <c r="P280" i="8" s="1"/>
  <c r="X280" i="8" s="1"/>
  <c r="K280" i="8"/>
  <c r="L280" i="8"/>
  <c r="Q280" i="8" s="1"/>
  <c r="V280" i="8" s="1"/>
  <c r="M280" i="8"/>
  <c r="S280" i="8"/>
  <c r="U280" i="8"/>
  <c r="B353" i="8"/>
  <c r="C353" i="8"/>
  <c r="D353" i="8"/>
  <c r="E353" i="8"/>
  <c r="N353" i="8" s="1"/>
  <c r="Y353" i="8" s="1"/>
  <c r="F353" i="8"/>
  <c r="G353" i="8"/>
  <c r="H353" i="8"/>
  <c r="O353" i="8" s="1"/>
  <c r="I353" i="8"/>
  <c r="J353" i="8"/>
  <c r="P353" i="8" s="1"/>
  <c r="X353" i="8" s="1"/>
  <c r="K353" i="8"/>
  <c r="L353" i="8"/>
  <c r="Q353" i="8" s="1"/>
  <c r="V353" i="8" s="1"/>
  <c r="M353" i="8"/>
  <c r="S353" i="8"/>
  <c r="U353" i="8"/>
  <c r="B60" i="8"/>
  <c r="C60" i="8"/>
  <c r="D60" i="8"/>
  <c r="E60" i="8"/>
  <c r="N60" i="8" s="1"/>
  <c r="Y60" i="8" s="1"/>
  <c r="F60" i="8"/>
  <c r="G60" i="8"/>
  <c r="H60" i="8"/>
  <c r="O60" i="8" s="1"/>
  <c r="I60" i="8"/>
  <c r="J60" i="8"/>
  <c r="P60" i="8" s="1"/>
  <c r="X60" i="8" s="1"/>
  <c r="K60" i="8"/>
  <c r="L60" i="8"/>
  <c r="Q60" i="8" s="1"/>
  <c r="V60" i="8" s="1"/>
  <c r="M60" i="8"/>
  <c r="S60" i="8"/>
  <c r="U60" i="8"/>
  <c r="B412" i="8"/>
  <c r="C412" i="8"/>
  <c r="D412" i="8"/>
  <c r="E412" i="8"/>
  <c r="N412" i="8" s="1"/>
  <c r="Y412" i="8" s="1"/>
  <c r="F412" i="8"/>
  <c r="G412" i="8"/>
  <c r="H412" i="8"/>
  <c r="O412" i="8" s="1"/>
  <c r="W412" i="8" s="1"/>
  <c r="I412" i="8"/>
  <c r="J412" i="8"/>
  <c r="P412" i="8" s="1"/>
  <c r="X412" i="8" s="1"/>
  <c r="K412" i="8"/>
  <c r="L412" i="8"/>
  <c r="Q412" i="8" s="1"/>
  <c r="V412" i="8" s="1"/>
  <c r="M412" i="8"/>
  <c r="S412" i="8"/>
  <c r="U412" i="8"/>
  <c r="B354" i="8"/>
  <c r="C354" i="8"/>
  <c r="D354" i="8"/>
  <c r="E354" i="8"/>
  <c r="N354" i="8" s="1"/>
  <c r="Y354" i="8" s="1"/>
  <c r="F354" i="8"/>
  <c r="G354" i="8"/>
  <c r="H354" i="8"/>
  <c r="O354" i="8" s="1"/>
  <c r="I354" i="8"/>
  <c r="J354" i="8"/>
  <c r="P354" i="8" s="1"/>
  <c r="X354" i="8" s="1"/>
  <c r="K354" i="8"/>
  <c r="L354" i="8"/>
  <c r="Q354" i="8" s="1"/>
  <c r="V354" i="8" s="1"/>
  <c r="M354" i="8"/>
  <c r="S354" i="8"/>
  <c r="U354" i="8"/>
  <c r="B413" i="8"/>
  <c r="C413" i="8"/>
  <c r="D413" i="8"/>
  <c r="E413" i="8"/>
  <c r="N413" i="8" s="1"/>
  <c r="Y413" i="8" s="1"/>
  <c r="F413" i="8"/>
  <c r="G413" i="8"/>
  <c r="H413" i="8"/>
  <c r="O413" i="8" s="1"/>
  <c r="W413" i="8" s="1"/>
  <c r="I413" i="8"/>
  <c r="J413" i="8"/>
  <c r="P413" i="8" s="1"/>
  <c r="X413" i="8" s="1"/>
  <c r="K413" i="8"/>
  <c r="L413" i="8"/>
  <c r="Q413" i="8" s="1"/>
  <c r="V413" i="8" s="1"/>
  <c r="M413" i="8"/>
  <c r="S413" i="8"/>
  <c r="U413" i="8"/>
  <c r="B109" i="8"/>
  <c r="C109" i="8"/>
  <c r="D109" i="8"/>
  <c r="E109" i="8"/>
  <c r="N109" i="8" s="1"/>
  <c r="Y109" i="8" s="1"/>
  <c r="F109" i="8"/>
  <c r="G109" i="8"/>
  <c r="H109" i="8"/>
  <c r="O109" i="8" s="1"/>
  <c r="I109" i="8"/>
  <c r="J109" i="8"/>
  <c r="P109" i="8" s="1"/>
  <c r="X109" i="8" s="1"/>
  <c r="K109" i="8"/>
  <c r="L109" i="8"/>
  <c r="Q109" i="8" s="1"/>
  <c r="V109" i="8" s="1"/>
  <c r="M109" i="8"/>
  <c r="S109" i="8"/>
  <c r="U109" i="8"/>
  <c r="B355" i="8"/>
  <c r="C355" i="8"/>
  <c r="D355" i="8"/>
  <c r="E355" i="8"/>
  <c r="N355" i="8" s="1"/>
  <c r="Y355" i="8" s="1"/>
  <c r="F355" i="8"/>
  <c r="G355" i="8"/>
  <c r="H355" i="8"/>
  <c r="O355" i="8" s="1"/>
  <c r="W355" i="8" s="1"/>
  <c r="I355" i="8"/>
  <c r="J355" i="8"/>
  <c r="P355" i="8" s="1"/>
  <c r="X355" i="8" s="1"/>
  <c r="K355" i="8"/>
  <c r="L355" i="8"/>
  <c r="Q355" i="8" s="1"/>
  <c r="V355" i="8" s="1"/>
  <c r="M355" i="8"/>
  <c r="S355" i="8"/>
  <c r="U355" i="8"/>
  <c r="B356" i="8"/>
  <c r="C356" i="8"/>
  <c r="D356" i="8"/>
  <c r="E356" i="8"/>
  <c r="N356" i="8" s="1"/>
  <c r="F356" i="8"/>
  <c r="G356" i="8"/>
  <c r="H356" i="8"/>
  <c r="O356" i="8" s="1"/>
  <c r="I356" i="8"/>
  <c r="J356" i="8"/>
  <c r="P356" i="8" s="1"/>
  <c r="X356" i="8" s="1"/>
  <c r="K356" i="8"/>
  <c r="L356" i="8"/>
  <c r="Q356" i="8" s="1"/>
  <c r="V356" i="8" s="1"/>
  <c r="M356" i="8"/>
  <c r="S356" i="8"/>
  <c r="U356" i="8"/>
  <c r="Y356" i="8"/>
  <c r="B253" i="8"/>
  <c r="C253" i="8"/>
  <c r="D253" i="8"/>
  <c r="E253" i="8"/>
  <c r="N253" i="8" s="1"/>
  <c r="Y253" i="8" s="1"/>
  <c r="F253" i="8"/>
  <c r="G253" i="8"/>
  <c r="H253" i="8"/>
  <c r="O253" i="8" s="1"/>
  <c r="W253" i="8" s="1"/>
  <c r="I253" i="8"/>
  <c r="J253" i="8"/>
  <c r="P253" i="8" s="1"/>
  <c r="X253" i="8" s="1"/>
  <c r="K253" i="8"/>
  <c r="L253" i="8"/>
  <c r="Q253" i="8" s="1"/>
  <c r="V253" i="8" s="1"/>
  <c r="M253" i="8"/>
  <c r="S253" i="8"/>
  <c r="U253" i="8"/>
  <c r="B227" i="8"/>
  <c r="C227" i="8"/>
  <c r="D227" i="8"/>
  <c r="E227" i="8"/>
  <c r="N227" i="8" s="1"/>
  <c r="Y227" i="8" s="1"/>
  <c r="F227" i="8"/>
  <c r="G227" i="8"/>
  <c r="H227" i="8"/>
  <c r="O227" i="8" s="1"/>
  <c r="W227" i="8" s="1"/>
  <c r="I227" i="8"/>
  <c r="J227" i="8"/>
  <c r="P227" i="8" s="1"/>
  <c r="X227" i="8" s="1"/>
  <c r="K227" i="8"/>
  <c r="L227" i="8"/>
  <c r="Q227" i="8" s="1"/>
  <c r="V227" i="8" s="1"/>
  <c r="M227" i="8"/>
  <c r="S227" i="8"/>
  <c r="U227" i="8"/>
  <c r="B228" i="8"/>
  <c r="C228" i="8"/>
  <c r="D228" i="8"/>
  <c r="E228" i="8"/>
  <c r="N228" i="8" s="1"/>
  <c r="Y228" i="8" s="1"/>
  <c r="F228" i="8"/>
  <c r="G228" i="8"/>
  <c r="H228" i="8"/>
  <c r="O228" i="8" s="1"/>
  <c r="W228" i="8" s="1"/>
  <c r="I228" i="8"/>
  <c r="J228" i="8"/>
  <c r="K228" i="8"/>
  <c r="L228" i="8"/>
  <c r="Q228" i="8" s="1"/>
  <c r="V228" i="8" s="1"/>
  <c r="M228" i="8"/>
  <c r="P228" i="8"/>
  <c r="X228" i="8" s="1"/>
  <c r="S228" i="8"/>
  <c r="U228" i="8"/>
  <c r="B414" i="8"/>
  <c r="C414" i="8"/>
  <c r="D414" i="8"/>
  <c r="E414" i="8"/>
  <c r="N414" i="8" s="1"/>
  <c r="Y414" i="8" s="1"/>
  <c r="F414" i="8"/>
  <c r="G414" i="8"/>
  <c r="H414" i="8"/>
  <c r="O414" i="8" s="1"/>
  <c r="I414" i="8"/>
  <c r="J414" i="8"/>
  <c r="P414" i="8" s="1"/>
  <c r="X414" i="8" s="1"/>
  <c r="K414" i="8"/>
  <c r="L414" i="8"/>
  <c r="Q414" i="8" s="1"/>
  <c r="V414" i="8" s="1"/>
  <c r="M414" i="8"/>
  <c r="S414" i="8"/>
  <c r="U414" i="8"/>
  <c r="B135" i="8"/>
  <c r="C135" i="8"/>
  <c r="D135" i="8"/>
  <c r="E135" i="8"/>
  <c r="N135" i="8" s="1"/>
  <c r="Y135" i="8" s="1"/>
  <c r="F135" i="8"/>
  <c r="G135" i="8"/>
  <c r="H135" i="8"/>
  <c r="I135" i="8"/>
  <c r="J135" i="8"/>
  <c r="P135" i="8" s="1"/>
  <c r="X135" i="8" s="1"/>
  <c r="K135" i="8"/>
  <c r="L135" i="8"/>
  <c r="Q135" i="8" s="1"/>
  <c r="V135" i="8" s="1"/>
  <c r="M135" i="8"/>
  <c r="O135" i="8"/>
  <c r="W135" i="8" s="1"/>
  <c r="S135" i="8"/>
  <c r="U135" i="8"/>
  <c r="B141" i="8"/>
  <c r="C141" i="8"/>
  <c r="D141" i="8"/>
  <c r="E141" i="8"/>
  <c r="N141" i="8" s="1"/>
  <c r="Y141" i="8" s="1"/>
  <c r="F141" i="8"/>
  <c r="G141" i="8"/>
  <c r="H141" i="8"/>
  <c r="O141" i="8" s="1"/>
  <c r="W141" i="8" s="1"/>
  <c r="I141" i="8"/>
  <c r="J141" i="8"/>
  <c r="K141" i="8"/>
  <c r="L141" i="8"/>
  <c r="Q141" i="8" s="1"/>
  <c r="V141" i="8" s="1"/>
  <c r="M141" i="8"/>
  <c r="P141" i="8"/>
  <c r="X141" i="8" s="1"/>
  <c r="S141" i="8"/>
  <c r="U141" i="8"/>
  <c r="B415" i="8"/>
  <c r="C415" i="8"/>
  <c r="D415" i="8"/>
  <c r="E415" i="8"/>
  <c r="N415" i="8" s="1"/>
  <c r="Y415" i="8" s="1"/>
  <c r="F415" i="8"/>
  <c r="G415" i="8"/>
  <c r="H415" i="8"/>
  <c r="O415" i="8" s="1"/>
  <c r="I415" i="8"/>
  <c r="J415" i="8"/>
  <c r="K415" i="8"/>
  <c r="L415" i="8"/>
  <c r="Q415" i="8" s="1"/>
  <c r="V415" i="8" s="1"/>
  <c r="M415" i="8"/>
  <c r="P415" i="8"/>
  <c r="X415" i="8" s="1"/>
  <c r="S415" i="8"/>
  <c r="U415" i="8"/>
  <c r="B416" i="8"/>
  <c r="C416" i="8"/>
  <c r="D416" i="8"/>
  <c r="E416" i="8"/>
  <c r="N416" i="8" s="1"/>
  <c r="Y416" i="8" s="1"/>
  <c r="F416" i="8"/>
  <c r="G416" i="8"/>
  <c r="H416" i="8"/>
  <c r="O416" i="8" s="1"/>
  <c r="I416" i="8"/>
  <c r="J416" i="8"/>
  <c r="P416" i="8" s="1"/>
  <c r="X416" i="8" s="1"/>
  <c r="K416" i="8"/>
  <c r="L416" i="8"/>
  <c r="Q416" i="8" s="1"/>
  <c r="V416" i="8" s="1"/>
  <c r="M416" i="8"/>
  <c r="S416" i="8"/>
  <c r="U416" i="8"/>
  <c r="B417" i="8"/>
  <c r="C417" i="8"/>
  <c r="D417" i="8"/>
  <c r="E417" i="8"/>
  <c r="N417" i="8" s="1"/>
  <c r="Y417" i="8" s="1"/>
  <c r="F417" i="8"/>
  <c r="G417" i="8"/>
  <c r="H417" i="8"/>
  <c r="O417" i="8" s="1"/>
  <c r="I417" i="8"/>
  <c r="J417" i="8"/>
  <c r="P417" i="8" s="1"/>
  <c r="X417" i="8" s="1"/>
  <c r="K417" i="8"/>
  <c r="L417" i="8"/>
  <c r="Q417" i="8" s="1"/>
  <c r="V417" i="8" s="1"/>
  <c r="M417" i="8"/>
  <c r="S417" i="8"/>
  <c r="U417" i="8"/>
  <c r="B418" i="8"/>
  <c r="C418" i="8"/>
  <c r="D418" i="8"/>
  <c r="E418" i="8"/>
  <c r="N418" i="8" s="1"/>
  <c r="Y418" i="8" s="1"/>
  <c r="F418" i="8"/>
  <c r="G418" i="8"/>
  <c r="H418" i="8"/>
  <c r="O418" i="8" s="1"/>
  <c r="I418" i="8"/>
  <c r="J418" i="8"/>
  <c r="P418" i="8" s="1"/>
  <c r="X418" i="8" s="1"/>
  <c r="K418" i="8"/>
  <c r="L418" i="8"/>
  <c r="Q418" i="8" s="1"/>
  <c r="V418" i="8" s="1"/>
  <c r="M418" i="8"/>
  <c r="S418" i="8"/>
  <c r="U418" i="8"/>
  <c r="B419" i="8"/>
  <c r="C419" i="8"/>
  <c r="D419" i="8"/>
  <c r="E419" i="8"/>
  <c r="N419" i="8" s="1"/>
  <c r="Y419" i="8" s="1"/>
  <c r="F419" i="8"/>
  <c r="G419" i="8"/>
  <c r="H419" i="8"/>
  <c r="O419" i="8" s="1"/>
  <c r="I419" i="8"/>
  <c r="J419" i="8"/>
  <c r="P419" i="8" s="1"/>
  <c r="X419" i="8" s="1"/>
  <c r="K419" i="8"/>
  <c r="L419" i="8"/>
  <c r="Q419" i="8" s="1"/>
  <c r="V419" i="8" s="1"/>
  <c r="M419" i="8"/>
  <c r="S419" i="8"/>
  <c r="U419" i="8"/>
  <c r="B229" i="8"/>
  <c r="C229" i="8"/>
  <c r="D229" i="8"/>
  <c r="E229" i="8"/>
  <c r="N229" i="8" s="1"/>
  <c r="Y229" i="8" s="1"/>
  <c r="F229" i="8"/>
  <c r="G229" i="8"/>
  <c r="H229" i="8"/>
  <c r="O229" i="8" s="1"/>
  <c r="W229" i="8" s="1"/>
  <c r="I229" i="8"/>
  <c r="J229" i="8"/>
  <c r="P229" i="8" s="1"/>
  <c r="X229" i="8" s="1"/>
  <c r="K229" i="8"/>
  <c r="L229" i="8"/>
  <c r="Q229" i="8" s="1"/>
  <c r="V229" i="8" s="1"/>
  <c r="M229" i="8"/>
  <c r="S229" i="8"/>
  <c r="U229" i="8"/>
  <c r="B420" i="8"/>
  <c r="C420" i="8"/>
  <c r="D420" i="8"/>
  <c r="E420" i="8"/>
  <c r="N420" i="8" s="1"/>
  <c r="Y420" i="8" s="1"/>
  <c r="F420" i="8"/>
  <c r="G420" i="8"/>
  <c r="H420" i="8"/>
  <c r="I420" i="8"/>
  <c r="J420" i="8"/>
  <c r="P420" i="8" s="1"/>
  <c r="X420" i="8" s="1"/>
  <c r="K420" i="8"/>
  <c r="L420" i="8"/>
  <c r="Q420" i="8" s="1"/>
  <c r="V420" i="8" s="1"/>
  <c r="M420" i="8"/>
  <c r="O420" i="8"/>
  <c r="W420" i="8" s="1"/>
  <c r="S420" i="8"/>
  <c r="U420" i="8"/>
  <c r="B421" i="8"/>
  <c r="C421" i="8"/>
  <c r="D421" i="8"/>
  <c r="E421" i="8"/>
  <c r="N421" i="8" s="1"/>
  <c r="Y421" i="8" s="1"/>
  <c r="F421" i="8"/>
  <c r="G421" i="8"/>
  <c r="H421" i="8"/>
  <c r="I421" i="8"/>
  <c r="J421" i="8"/>
  <c r="P421" i="8" s="1"/>
  <c r="X421" i="8" s="1"/>
  <c r="K421" i="8"/>
  <c r="L421" i="8"/>
  <c r="Q421" i="8" s="1"/>
  <c r="V421" i="8" s="1"/>
  <c r="M421" i="8"/>
  <c r="O421" i="8"/>
  <c r="S421" i="8"/>
  <c r="U421" i="8"/>
  <c r="B422" i="8"/>
  <c r="C422" i="8"/>
  <c r="D422" i="8"/>
  <c r="E422" i="8"/>
  <c r="N422" i="8" s="1"/>
  <c r="Y422" i="8" s="1"/>
  <c r="F422" i="8"/>
  <c r="G422" i="8"/>
  <c r="H422" i="8"/>
  <c r="O422" i="8" s="1"/>
  <c r="I422" i="8"/>
  <c r="J422" i="8"/>
  <c r="P422" i="8" s="1"/>
  <c r="X422" i="8" s="1"/>
  <c r="K422" i="8"/>
  <c r="L422" i="8"/>
  <c r="Q422" i="8" s="1"/>
  <c r="V422" i="8" s="1"/>
  <c r="M422" i="8"/>
  <c r="S422" i="8"/>
  <c r="U422" i="8"/>
  <c r="B423" i="8"/>
  <c r="C423" i="8"/>
  <c r="D423" i="8"/>
  <c r="E423" i="8"/>
  <c r="N423" i="8" s="1"/>
  <c r="Y423" i="8" s="1"/>
  <c r="F423" i="8"/>
  <c r="G423" i="8"/>
  <c r="H423" i="8"/>
  <c r="O423" i="8" s="1"/>
  <c r="W423" i="8" s="1"/>
  <c r="I423" i="8"/>
  <c r="J423" i="8"/>
  <c r="P423" i="8" s="1"/>
  <c r="X423" i="8" s="1"/>
  <c r="K423" i="8"/>
  <c r="L423" i="8"/>
  <c r="Q423" i="8" s="1"/>
  <c r="V423" i="8" s="1"/>
  <c r="M423" i="8"/>
  <c r="S423" i="8"/>
  <c r="U423" i="8"/>
  <c r="B424" i="8"/>
  <c r="C424" i="8"/>
  <c r="D424" i="8"/>
  <c r="E424" i="8"/>
  <c r="N424" i="8" s="1"/>
  <c r="Y424" i="8" s="1"/>
  <c r="F424" i="8"/>
  <c r="G424" i="8"/>
  <c r="H424" i="8"/>
  <c r="O424" i="8" s="1"/>
  <c r="W424" i="8" s="1"/>
  <c r="I424" i="8"/>
  <c r="J424" i="8"/>
  <c r="P424" i="8" s="1"/>
  <c r="X424" i="8" s="1"/>
  <c r="K424" i="8"/>
  <c r="L424" i="8"/>
  <c r="Q424" i="8" s="1"/>
  <c r="V424" i="8" s="1"/>
  <c r="M424" i="8"/>
  <c r="S424" i="8"/>
  <c r="U424" i="8"/>
  <c r="B425" i="8"/>
  <c r="C425" i="8"/>
  <c r="D425" i="8"/>
  <c r="E425" i="8"/>
  <c r="N425" i="8" s="1"/>
  <c r="Y425" i="8" s="1"/>
  <c r="F425" i="8"/>
  <c r="G425" i="8"/>
  <c r="H425" i="8"/>
  <c r="O425" i="8" s="1"/>
  <c r="I425" i="8"/>
  <c r="J425" i="8"/>
  <c r="K425" i="8"/>
  <c r="L425" i="8"/>
  <c r="Q425" i="8" s="1"/>
  <c r="V425" i="8" s="1"/>
  <c r="M425" i="8"/>
  <c r="P425" i="8"/>
  <c r="X425" i="8" s="1"/>
  <c r="S425" i="8"/>
  <c r="U425" i="8"/>
  <c r="B426" i="8"/>
  <c r="C426" i="8"/>
  <c r="D426" i="8"/>
  <c r="E426" i="8"/>
  <c r="N426" i="8" s="1"/>
  <c r="Y426" i="8" s="1"/>
  <c r="F426" i="8"/>
  <c r="G426" i="8"/>
  <c r="H426" i="8"/>
  <c r="O426" i="8" s="1"/>
  <c r="I426" i="8"/>
  <c r="J426" i="8"/>
  <c r="K426" i="8"/>
  <c r="L426" i="8"/>
  <c r="M426" i="8"/>
  <c r="P426" i="8"/>
  <c r="X426" i="8" s="1"/>
  <c r="Q426" i="8"/>
  <c r="V426" i="8" s="1"/>
  <c r="S426" i="8"/>
  <c r="U426" i="8"/>
  <c r="B427" i="8"/>
  <c r="C427" i="8"/>
  <c r="D427" i="8"/>
  <c r="E427" i="8"/>
  <c r="N427" i="8" s="1"/>
  <c r="Y427" i="8" s="1"/>
  <c r="F427" i="8"/>
  <c r="G427" i="8"/>
  <c r="H427" i="8"/>
  <c r="O427" i="8" s="1"/>
  <c r="W427" i="8" s="1"/>
  <c r="I427" i="8"/>
  <c r="J427" i="8"/>
  <c r="P427" i="8" s="1"/>
  <c r="X427" i="8" s="1"/>
  <c r="K427" i="8"/>
  <c r="L427" i="8"/>
  <c r="M427" i="8"/>
  <c r="Q427" i="8"/>
  <c r="V427" i="8" s="1"/>
  <c r="S427" i="8"/>
  <c r="T427" i="8"/>
  <c r="U427" i="8"/>
  <c r="B428" i="8"/>
  <c r="C428" i="8"/>
  <c r="D428" i="8"/>
  <c r="E428" i="8"/>
  <c r="N428" i="8" s="1"/>
  <c r="Y428" i="8" s="1"/>
  <c r="F428" i="8"/>
  <c r="G428" i="8"/>
  <c r="H428" i="8"/>
  <c r="O428" i="8" s="1"/>
  <c r="I428" i="8"/>
  <c r="J428" i="8"/>
  <c r="P428" i="8" s="1"/>
  <c r="X428" i="8" s="1"/>
  <c r="K428" i="8"/>
  <c r="L428" i="8"/>
  <c r="Q428" i="8" s="1"/>
  <c r="V428" i="8" s="1"/>
  <c r="M428" i="8"/>
  <c r="S428" i="8"/>
  <c r="U428" i="8"/>
  <c r="B429" i="8"/>
  <c r="C429" i="8"/>
  <c r="D429" i="8"/>
  <c r="E429" i="8"/>
  <c r="N429" i="8" s="1"/>
  <c r="Y429" i="8" s="1"/>
  <c r="F429" i="8"/>
  <c r="G429" i="8"/>
  <c r="H429" i="8"/>
  <c r="O429" i="8" s="1"/>
  <c r="I429" i="8"/>
  <c r="J429" i="8"/>
  <c r="P429" i="8" s="1"/>
  <c r="X429" i="8" s="1"/>
  <c r="K429" i="8"/>
  <c r="L429" i="8"/>
  <c r="Q429" i="8" s="1"/>
  <c r="V429" i="8" s="1"/>
  <c r="M429" i="8"/>
  <c r="S429" i="8"/>
  <c r="U429" i="8"/>
  <c r="B430" i="8"/>
  <c r="C430" i="8"/>
  <c r="D430" i="8"/>
  <c r="E430" i="8"/>
  <c r="N430" i="8" s="1"/>
  <c r="Y430" i="8" s="1"/>
  <c r="F430" i="8"/>
  <c r="G430" i="8"/>
  <c r="H430" i="8"/>
  <c r="O430" i="8" s="1"/>
  <c r="I430" i="8"/>
  <c r="J430" i="8"/>
  <c r="K430" i="8"/>
  <c r="L430" i="8"/>
  <c r="M430" i="8"/>
  <c r="P430" i="8"/>
  <c r="X430" i="8" s="1"/>
  <c r="Q430" i="8"/>
  <c r="V430" i="8" s="1"/>
  <c r="S430" i="8"/>
  <c r="U430" i="8"/>
  <c r="B431" i="8"/>
  <c r="C431" i="8"/>
  <c r="D431" i="8"/>
  <c r="E431" i="8"/>
  <c r="N431" i="8" s="1"/>
  <c r="Y431" i="8" s="1"/>
  <c r="F431" i="8"/>
  <c r="G431" i="8"/>
  <c r="H431" i="8"/>
  <c r="O431" i="8" s="1"/>
  <c r="W431" i="8" s="1"/>
  <c r="I431" i="8"/>
  <c r="J431" i="8"/>
  <c r="P431" i="8" s="1"/>
  <c r="X431" i="8" s="1"/>
  <c r="K431" i="8"/>
  <c r="L431" i="8"/>
  <c r="Q431" i="8" s="1"/>
  <c r="V431" i="8" s="1"/>
  <c r="M431" i="8"/>
  <c r="S431" i="8"/>
  <c r="U431" i="8"/>
  <c r="B432" i="8"/>
  <c r="C432" i="8"/>
  <c r="D432" i="8"/>
  <c r="E432" i="8"/>
  <c r="N432" i="8" s="1"/>
  <c r="Y432" i="8" s="1"/>
  <c r="F432" i="8"/>
  <c r="G432" i="8"/>
  <c r="H432" i="8"/>
  <c r="I432" i="8"/>
  <c r="J432" i="8"/>
  <c r="P432" i="8" s="1"/>
  <c r="X432" i="8" s="1"/>
  <c r="K432" i="8"/>
  <c r="L432" i="8"/>
  <c r="Q432" i="8" s="1"/>
  <c r="V432" i="8" s="1"/>
  <c r="M432" i="8"/>
  <c r="O432" i="8"/>
  <c r="W432" i="8" s="1"/>
  <c r="S432" i="8"/>
  <c r="U432" i="8"/>
  <c r="B433" i="8"/>
  <c r="C433" i="8"/>
  <c r="D433" i="8"/>
  <c r="E433" i="8"/>
  <c r="N433" i="8" s="1"/>
  <c r="Y433" i="8" s="1"/>
  <c r="F433" i="8"/>
  <c r="G433" i="8"/>
  <c r="H433" i="8"/>
  <c r="I433" i="8"/>
  <c r="J433" i="8"/>
  <c r="K433" i="8"/>
  <c r="L433" i="8"/>
  <c r="Q433" i="8" s="1"/>
  <c r="V433" i="8" s="1"/>
  <c r="M433" i="8"/>
  <c r="O433" i="8"/>
  <c r="P433" i="8"/>
  <c r="X433" i="8" s="1"/>
  <c r="S433" i="8"/>
  <c r="U433" i="8"/>
  <c r="B434" i="8"/>
  <c r="C434" i="8"/>
  <c r="D434" i="8"/>
  <c r="E434" i="8"/>
  <c r="N434" i="8" s="1"/>
  <c r="Y434" i="8" s="1"/>
  <c r="F434" i="8"/>
  <c r="G434" i="8"/>
  <c r="H434" i="8"/>
  <c r="O434" i="8" s="1"/>
  <c r="I434" i="8"/>
  <c r="J434" i="8"/>
  <c r="P434" i="8" s="1"/>
  <c r="X434" i="8" s="1"/>
  <c r="K434" i="8"/>
  <c r="L434" i="8"/>
  <c r="Q434" i="8" s="1"/>
  <c r="V434" i="8" s="1"/>
  <c r="M434" i="8"/>
  <c r="S434" i="8"/>
  <c r="U434" i="8"/>
  <c r="B435" i="8"/>
  <c r="C435" i="8"/>
  <c r="D435" i="8"/>
  <c r="E435" i="8"/>
  <c r="N435" i="8" s="1"/>
  <c r="Y435" i="8" s="1"/>
  <c r="F435" i="8"/>
  <c r="G435" i="8"/>
  <c r="H435" i="8"/>
  <c r="O435" i="8" s="1"/>
  <c r="W435" i="8" s="1"/>
  <c r="I435" i="8"/>
  <c r="J435" i="8"/>
  <c r="P435" i="8" s="1"/>
  <c r="X435" i="8" s="1"/>
  <c r="K435" i="8"/>
  <c r="L435" i="8"/>
  <c r="M435" i="8"/>
  <c r="Q435" i="8"/>
  <c r="V435" i="8" s="1"/>
  <c r="S435" i="8"/>
  <c r="T435" i="8"/>
  <c r="U435" i="8"/>
  <c r="B436" i="8"/>
  <c r="C436" i="8"/>
  <c r="D436" i="8"/>
  <c r="E436" i="8"/>
  <c r="N436" i="8" s="1"/>
  <c r="Y436" i="8" s="1"/>
  <c r="F436" i="8"/>
  <c r="G436" i="8"/>
  <c r="H436" i="8"/>
  <c r="O436" i="8" s="1"/>
  <c r="W436" i="8" s="1"/>
  <c r="I436" i="8"/>
  <c r="J436" i="8"/>
  <c r="P436" i="8" s="1"/>
  <c r="X436" i="8" s="1"/>
  <c r="K436" i="8"/>
  <c r="L436" i="8"/>
  <c r="Q436" i="8" s="1"/>
  <c r="V436" i="8" s="1"/>
  <c r="M436" i="8"/>
  <c r="S436" i="8"/>
  <c r="U436" i="8"/>
  <c r="B437" i="8"/>
  <c r="C437" i="8"/>
  <c r="D437" i="8"/>
  <c r="E437" i="8"/>
  <c r="N437" i="8" s="1"/>
  <c r="Y437" i="8" s="1"/>
  <c r="F437" i="8"/>
  <c r="G437" i="8"/>
  <c r="H437" i="8"/>
  <c r="I437" i="8"/>
  <c r="J437" i="8"/>
  <c r="K437" i="8"/>
  <c r="L437" i="8"/>
  <c r="Q437" i="8" s="1"/>
  <c r="V437" i="8" s="1"/>
  <c r="M437" i="8"/>
  <c r="O437" i="8"/>
  <c r="P437" i="8"/>
  <c r="X437" i="8" s="1"/>
  <c r="S437" i="8"/>
  <c r="U437" i="8"/>
  <c r="B438" i="8"/>
  <c r="C438" i="8"/>
  <c r="D438" i="8"/>
  <c r="E438" i="8"/>
  <c r="N438" i="8" s="1"/>
  <c r="Y438" i="8" s="1"/>
  <c r="F438" i="8"/>
  <c r="G438" i="8"/>
  <c r="H438" i="8"/>
  <c r="I438" i="8"/>
  <c r="J438" i="8"/>
  <c r="K438" i="8"/>
  <c r="L438" i="8"/>
  <c r="Q438" i="8" s="1"/>
  <c r="V438" i="8" s="1"/>
  <c r="M438" i="8"/>
  <c r="O438" i="8"/>
  <c r="P438" i="8"/>
  <c r="X438" i="8" s="1"/>
  <c r="S438" i="8"/>
  <c r="U438" i="8"/>
  <c r="B439" i="8"/>
  <c r="C439" i="8"/>
  <c r="D439" i="8"/>
  <c r="E439" i="8"/>
  <c r="N439" i="8" s="1"/>
  <c r="Y439" i="8" s="1"/>
  <c r="F439" i="8"/>
  <c r="G439" i="8"/>
  <c r="H439" i="8"/>
  <c r="O439" i="8" s="1"/>
  <c r="W439" i="8" s="1"/>
  <c r="I439" i="8"/>
  <c r="J439" i="8"/>
  <c r="P439" i="8" s="1"/>
  <c r="X439" i="8" s="1"/>
  <c r="K439" i="8"/>
  <c r="L439" i="8"/>
  <c r="Q439" i="8" s="1"/>
  <c r="V439" i="8" s="1"/>
  <c r="M439" i="8"/>
  <c r="S439" i="8"/>
  <c r="U439" i="8"/>
  <c r="B189" i="8"/>
  <c r="C189" i="8"/>
  <c r="D189" i="8"/>
  <c r="E189" i="8"/>
  <c r="N189" i="8" s="1"/>
  <c r="Y189" i="8" s="1"/>
  <c r="F189" i="8"/>
  <c r="G189" i="8"/>
  <c r="H189" i="8"/>
  <c r="O189" i="8" s="1"/>
  <c r="I189" i="8"/>
  <c r="J189" i="8"/>
  <c r="P189" i="8" s="1"/>
  <c r="X189" i="8" s="1"/>
  <c r="K189" i="8"/>
  <c r="L189" i="8"/>
  <c r="Q189" i="8" s="1"/>
  <c r="V189" i="8" s="1"/>
  <c r="M189" i="8"/>
  <c r="S189" i="8"/>
  <c r="U189" i="8"/>
  <c r="B440" i="8"/>
  <c r="C440" i="8"/>
  <c r="D440" i="8"/>
  <c r="E440" i="8"/>
  <c r="N440" i="8" s="1"/>
  <c r="Y440" i="8" s="1"/>
  <c r="F440" i="8"/>
  <c r="G440" i="8"/>
  <c r="H440" i="8"/>
  <c r="O440" i="8" s="1"/>
  <c r="I440" i="8"/>
  <c r="J440" i="8"/>
  <c r="P440" i="8" s="1"/>
  <c r="X440" i="8" s="1"/>
  <c r="K440" i="8"/>
  <c r="L440" i="8"/>
  <c r="Q440" i="8" s="1"/>
  <c r="V440" i="8" s="1"/>
  <c r="M440" i="8"/>
  <c r="S440" i="8"/>
  <c r="U440" i="8"/>
  <c r="B190" i="8"/>
  <c r="C190" i="8"/>
  <c r="D190" i="8"/>
  <c r="E190" i="8"/>
  <c r="N190" i="8" s="1"/>
  <c r="Y190" i="8" s="1"/>
  <c r="F190" i="8"/>
  <c r="G190" i="8"/>
  <c r="H190" i="8"/>
  <c r="O190" i="8" s="1"/>
  <c r="I190" i="8"/>
  <c r="J190" i="8"/>
  <c r="P190" i="8" s="1"/>
  <c r="X190" i="8" s="1"/>
  <c r="K190" i="8"/>
  <c r="L190" i="8"/>
  <c r="Q190" i="8" s="1"/>
  <c r="V190" i="8" s="1"/>
  <c r="M190" i="8"/>
  <c r="S190" i="8"/>
  <c r="U190" i="8"/>
  <c r="B441" i="8"/>
  <c r="C441" i="8"/>
  <c r="D441" i="8"/>
  <c r="E441" i="8"/>
  <c r="N441" i="8" s="1"/>
  <c r="Y441" i="8" s="1"/>
  <c r="F441" i="8"/>
  <c r="G441" i="8"/>
  <c r="H441" i="8"/>
  <c r="O441" i="8" s="1"/>
  <c r="W441" i="8" s="1"/>
  <c r="I441" i="8"/>
  <c r="J441" i="8"/>
  <c r="P441" i="8" s="1"/>
  <c r="X441" i="8" s="1"/>
  <c r="K441" i="8"/>
  <c r="L441" i="8"/>
  <c r="Q441" i="8" s="1"/>
  <c r="V441" i="8" s="1"/>
  <c r="M441" i="8"/>
  <c r="S441" i="8"/>
  <c r="U441" i="8"/>
  <c r="B442" i="8"/>
  <c r="C442" i="8"/>
  <c r="D442" i="8"/>
  <c r="E442" i="8"/>
  <c r="N442" i="8" s="1"/>
  <c r="Y442" i="8" s="1"/>
  <c r="F442" i="8"/>
  <c r="G442" i="8"/>
  <c r="H442" i="8"/>
  <c r="O442" i="8" s="1"/>
  <c r="W442" i="8" s="1"/>
  <c r="I442" i="8"/>
  <c r="J442" i="8"/>
  <c r="P442" i="8" s="1"/>
  <c r="X442" i="8" s="1"/>
  <c r="K442" i="8"/>
  <c r="L442" i="8"/>
  <c r="Q442" i="8" s="1"/>
  <c r="V442" i="8" s="1"/>
  <c r="M442" i="8"/>
  <c r="S442" i="8"/>
  <c r="U442" i="8"/>
  <c r="B443" i="8"/>
  <c r="C443" i="8"/>
  <c r="D443" i="8"/>
  <c r="E443" i="8"/>
  <c r="N443" i="8" s="1"/>
  <c r="Y443" i="8" s="1"/>
  <c r="F443" i="8"/>
  <c r="G443" i="8"/>
  <c r="H443" i="8"/>
  <c r="O443" i="8" s="1"/>
  <c r="I443" i="8"/>
  <c r="J443" i="8"/>
  <c r="P443" i="8" s="1"/>
  <c r="X443" i="8" s="1"/>
  <c r="K443" i="8"/>
  <c r="L443" i="8"/>
  <c r="Q443" i="8" s="1"/>
  <c r="V443" i="8" s="1"/>
  <c r="M443" i="8"/>
  <c r="S443" i="8"/>
  <c r="U443" i="8"/>
  <c r="B444" i="8"/>
  <c r="C444" i="8"/>
  <c r="D444" i="8"/>
  <c r="E444" i="8"/>
  <c r="N444" i="8" s="1"/>
  <c r="Y444" i="8" s="1"/>
  <c r="F444" i="8"/>
  <c r="G444" i="8"/>
  <c r="H444" i="8"/>
  <c r="O444" i="8" s="1"/>
  <c r="I444" i="8"/>
  <c r="J444" i="8"/>
  <c r="P444" i="8" s="1"/>
  <c r="X444" i="8" s="1"/>
  <c r="K444" i="8"/>
  <c r="L444" i="8"/>
  <c r="Q444" i="8" s="1"/>
  <c r="V444" i="8" s="1"/>
  <c r="M444" i="8"/>
  <c r="S444" i="8"/>
  <c r="U444" i="8"/>
  <c r="B445" i="8"/>
  <c r="C445" i="8"/>
  <c r="D445" i="8"/>
  <c r="E445" i="8"/>
  <c r="N445" i="8" s="1"/>
  <c r="Y445" i="8" s="1"/>
  <c r="F445" i="8"/>
  <c r="G445" i="8"/>
  <c r="H445" i="8"/>
  <c r="O445" i="8" s="1"/>
  <c r="W445" i="8" s="1"/>
  <c r="I445" i="8"/>
  <c r="J445" i="8"/>
  <c r="P445" i="8" s="1"/>
  <c r="X445" i="8" s="1"/>
  <c r="K445" i="8"/>
  <c r="L445" i="8"/>
  <c r="Q445" i="8" s="1"/>
  <c r="V445" i="8" s="1"/>
  <c r="M445" i="8"/>
  <c r="S445" i="8"/>
  <c r="U445" i="8"/>
  <c r="B446" i="8"/>
  <c r="C446" i="8"/>
  <c r="D446" i="8"/>
  <c r="E446" i="8"/>
  <c r="N446" i="8" s="1"/>
  <c r="Y446" i="8" s="1"/>
  <c r="F446" i="8"/>
  <c r="G446" i="8"/>
  <c r="H446" i="8"/>
  <c r="O446" i="8" s="1"/>
  <c r="I446" i="8"/>
  <c r="J446" i="8"/>
  <c r="P446" i="8" s="1"/>
  <c r="X446" i="8" s="1"/>
  <c r="K446" i="8"/>
  <c r="L446" i="8"/>
  <c r="Q446" i="8" s="1"/>
  <c r="V446" i="8" s="1"/>
  <c r="M446" i="8"/>
  <c r="S446" i="8"/>
  <c r="U446" i="8"/>
  <c r="B447" i="8"/>
  <c r="C447" i="8"/>
  <c r="D447" i="8"/>
  <c r="E447" i="8"/>
  <c r="N447" i="8" s="1"/>
  <c r="Y447" i="8" s="1"/>
  <c r="F447" i="8"/>
  <c r="G447" i="8"/>
  <c r="H447" i="8"/>
  <c r="O447" i="8" s="1"/>
  <c r="I447" i="8"/>
  <c r="J447" i="8"/>
  <c r="P447" i="8" s="1"/>
  <c r="X447" i="8" s="1"/>
  <c r="K447" i="8"/>
  <c r="L447" i="8"/>
  <c r="Q447" i="8" s="1"/>
  <c r="V447" i="8" s="1"/>
  <c r="M447" i="8"/>
  <c r="S447" i="8"/>
  <c r="U447" i="8"/>
  <c r="B448" i="8"/>
  <c r="C448" i="8"/>
  <c r="D448" i="8"/>
  <c r="E448" i="8"/>
  <c r="N448" i="8" s="1"/>
  <c r="Y448" i="8" s="1"/>
  <c r="F448" i="8"/>
  <c r="G448" i="8"/>
  <c r="H448" i="8"/>
  <c r="O448" i="8" s="1"/>
  <c r="I448" i="8"/>
  <c r="J448" i="8"/>
  <c r="P448" i="8" s="1"/>
  <c r="X448" i="8" s="1"/>
  <c r="K448" i="8"/>
  <c r="L448" i="8"/>
  <c r="Q448" i="8" s="1"/>
  <c r="V448" i="8" s="1"/>
  <c r="M448" i="8"/>
  <c r="S448" i="8"/>
  <c r="U448" i="8"/>
  <c r="B449" i="8"/>
  <c r="C449" i="8"/>
  <c r="D449" i="8"/>
  <c r="E449" i="8"/>
  <c r="N449" i="8" s="1"/>
  <c r="Y449" i="8" s="1"/>
  <c r="F449" i="8"/>
  <c r="G449" i="8"/>
  <c r="H449" i="8"/>
  <c r="O449" i="8" s="1"/>
  <c r="W449" i="8" s="1"/>
  <c r="I449" i="8"/>
  <c r="J449" i="8"/>
  <c r="P449" i="8" s="1"/>
  <c r="X449" i="8" s="1"/>
  <c r="K449" i="8"/>
  <c r="L449" i="8"/>
  <c r="M449" i="8"/>
  <c r="Q449" i="8"/>
  <c r="V449" i="8" s="1"/>
  <c r="S449" i="8"/>
  <c r="U449" i="8"/>
  <c r="B191" i="8"/>
  <c r="C191" i="8"/>
  <c r="D191" i="8"/>
  <c r="E191" i="8"/>
  <c r="N191" i="8" s="1"/>
  <c r="Y191" i="8" s="1"/>
  <c r="F191" i="8"/>
  <c r="G191" i="8"/>
  <c r="H191" i="8"/>
  <c r="O191" i="8" s="1"/>
  <c r="W191" i="8" s="1"/>
  <c r="I191" i="8"/>
  <c r="J191" i="8"/>
  <c r="P191" i="8" s="1"/>
  <c r="X191" i="8" s="1"/>
  <c r="K191" i="8"/>
  <c r="L191" i="8"/>
  <c r="Q191" i="8" s="1"/>
  <c r="V191" i="8" s="1"/>
  <c r="M191" i="8"/>
  <c r="S191" i="8"/>
  <c r="U191" i="8"/>
  <c r="B192" i="8"/>
  <c r="C192" i="8"/>
  <c r="D192" i="8"/>
  <c r="E192" i="8"/>
  <c r="N192" i="8" s="1"/>
  <c r="Y192" i="8" s="1"/>
  <c r="F192" i="8"/>
  <c r="G192" i="8"/>
  <c r="H192" i="8"/>
  <c r="O192" i="8" s="1"/>
  <c r="I192" i="8"/>
  <c r="J192" i="8"/>
  <c r="P192" i="8" s="1"/>
  <c r="X192" i="8" s="1"/>
  <c r="K192" i="8"/>
  <c r="L192" i="8"/>
  <c r="Q192" i="8" s="1"/>
  <c r="V192" i="8" s="1"/>
  <c r="M192" i="8"/>
  <c r="S192" i="8"/>
  <c r="U192" i="8"/>
  <c r="B193" i="8"/>
  <c r="C193" i="8"/>
  <c r="D193" i="8"/>
  <c r="E193" i="8"/>
  <c r="N193" i="8" s="1"/>
  <c r="Y193" i="8" s="1"/>
  <c r="F193" i="8"/>
  <c r="G193" i="8"/>
  <c r="H193" i="8"/>
  <c r="O193" i="8" s="1"/>
  <c r="I193" i="8"/>
  <c r="J193" i="8"/>
  <c r="P193" i="8" s="1"/>
  <c r="X193" i="8" s="1"/>
  <c r="K193" i="8"/>
  <c r="L193" i="8"/>
  <c r="Q193" i="8" s="1"/>
  <c r="V193" i="8" s="1"/>
  <c r="M193" i="8"/>
  <c r="S193" i="8"/>
  <c r="U193" i="8"/>
  <c r="B194" i="8"/>
  <c r="C194" i="8"/>
  <c r="D194" i="8"/>
  <c r="E194" i="8"/>
  <c r="N194" i="8" s="1"/>
  <c r="Y194" i="8" s="1"/>
  <c r="F194" i="8"/>
  <c r="G194" i="8"/>
  <c r="H194" i="8"/>
  <c r="O194" i="8" s="1"/>
  <c r="W194" i="8" s="1"/>
  <c r="I194" i="8"/>
  <c r="J194" i="8"/>
  <c r="P194" i="8" s="1"/>
  <c r="X194" i="8" s="1"/>
  <c r="K194" i="8"/>
  <c r="L194" i="8"/>
  <c r="Q194" i="8" s="1"/>
  <c r="V194" i="8" s="1"/>
  <c r="M194" i="8"/>
  <c r="S194" i="8"/>
  <c r="U194" i="8"/>
  <c r="B195" i="8"/>
  <c r="C195" i="8"/>
  <c r="D195" i="8"/>
  <c r="E195" i="8"/>
  <c r="N195" i="8" s="1"/>
  <c r="Y195" i="8" s="1"/>
  <c r="F195" i="8"/>
  <c r="G195" i="8"/>
  <c r="H195" i="8"/>
  <c r="O195" i="8" s="1"/>
  <c r="W195" i="8" s="1"/>
  <c r="I195" i="8"/>
  <c r="J195" i="8"/>
  <c r="P195" i="8" s="1"/>
  <c r="X195" i="8" s="1"/>
  <c r="K195" i="8"/>
  <c r="L195" i="8"/>
  <c r="Q195" i="8" s="1"/>
  <c r="V195" i="8" s="1"/>
  <c r="M195" i="8"/>
  <c r="S195" i="8"/>
  <c r="U195" i="8"/>
  <c r="B196" i="8"/>
  <c r="C196" i="8"/>
  <c r="D196" i="8"/>
  <c r="E196" i="8"/>
  <c r="N196" i="8" s="1"/>
  <c r="Y196" i="8" s="1"/>
  <c r="F196" i="8"/>
  <c r="G196" i="8"/>
  <c r="H196" i="8"/>
  <c r="O196" i="8" s="1"/>
  <c r="W196" i="8" s="1"/>
  <c r="I196" i="8"/>
  <c r="J196" i="8"/>
  <c r="P196" i="8" s="1"/>
  <c r="X196" i="8" s="1"/>
  <c r="K196" i="8"/>
  <c r="L196" i="8"/>
  <c r="Q196" i="8" s="1"/>
  <c r="V196" i="8" s="1"/>
  <c r="M196" i="8"/>
  <c r="S196" i="8"/>
  <c r="U196" i="8"/>
  <c r="B197" i="8"/>
  <c r="C197" i="8"/>
  <c r="D197" i="8"/>
  <c r="E197" i="8"/>
  <c r="N197" i="8" s="1"/>
  <c r="Y197" i="8" s="1"/>
  <c r="F197" i="8"/>
  <c r="G197" i="8"/>
  <c r="H197" i="8"/>
  <c r="O197" i="8" s="1"/>
  <c r="W197" i="8" s="1"/>
  <c r="I197" i="8"/>
  <c r="J197" i="8"/>
  <c r="K197" i="8"/>
  <c r="L197" i="8"/>
  <c r="Q197" i="8" s="1"/>
  <c r="V197" i="8" s="1"/>
  <c r="M197" i="8"/>
  <c r="P197" i="8"/>
  <c r="X197" i="8" s="1"/>
  <c r="S197" i="8"/>
  <c r="U197" i="8"/>
  <c r="B198" i="8"/>
  <c r="C198" i="8"/>
  <c r="D198" i="8"/>
  <c r="E198" i="8"/>
  <c r="N198" i="8" s="1"/>
  <c r="Y198" i="8" s="1"/>
  <c r="F198" i="8"/>
  <c r="G198" i="8"/>
  <c r="H198" i="8"/>
  <c r="O198" i="8" s="1"/>
  <c r="W198" i="8" s="1"/>
  <c r="I198" i="8"/>
  <c r="J198" i="8"/>
  <c r="P198" i="8" s="1"/>
  <c r="X198" i="8" s="1"/>
  <c r="K198" i="8"/>
  <c r="L198" i="8"/>
  <c r="Q198" i="8" s="1"/>
  <c r="V198" i="8" s="1"/>
  <c r="M198" i="8"/>
  <c r="S198" i="8"/>
  <c r="U198" i="8"/>
  <c r="B199" i="8"/>
  <c r="C199" i="8"/>
  <c r="D199" i="8"/>
  <c r="E199" i="8"/>
  <c r="N199" i="8" s="1"/>
  <c r="Y199" i="8" s="1"/>
  <c r="F199" i="8"/>
  <c r="G199" i="8"/>
  <c r="H199" i="8"/>
  <c r="O199" i="8" s="1"/>
  <c r="W199" i="8" s="1"/>
  <c r="I199" i="8"/>
  <c r="J199" i="8"/>
  <c r="P199" i="8" s="1"/>
  <c r="X199" i="8" s="1"/>
  <c r="K199" i="8"/>
  <c r="L199" i="8"/>
  <c r="Q199" i="8" s="1"/>
  <c r="V199" i="8" s="1"/>
  <c r="M199" i="8"/>
  <c r="S199" i="8"/>
  <c r="U199" i="8"/>
  <c r="B200" i="8"/>
  <c r="C200" i="8"/>
  <c r="D200" i="8"/>
  <c r="E200" i="8"/>
  <c r="N200" i="8" s="1"/>
  <c r="Y200" i="8" s="1"/>
  <c r="F200" i="8"/>
  <c r="G200" i="8"/>
  <c r="H200" i="8"/>
  <c r="O200" i="8" s="1"/>
  <c r="W200" i="8" s="1"/>
  <c r="I200" i="8"/>
  <c r="J200" i="8"/>
  <c r="P200" i="8" s="1"/>
  <c r="X200" i="8" s="1"/>
  <c r="K200" i="8"/>
  <c r="L200" i="8"/>
  <c r="Q200" i="8" s="1"/>
  <c r="V200" i="8" s="1"/>
  <c r="M200" i="8"/>
  <c r="S200" i="8"/>
  <c r="U200" i="8"/>
  <c r="B201" i="8"/>
  <c r="C201" i="8"/>
  <c r="D201" i="8"/>
  <c r="E201" i="8"/>
  <c r="N201" i="8" s="1"/>
  <c r="Y201" i="8" s="1"/>
  <c r="F201" i="8"/>
  <c r="G201" i="8"/>
  <c r="H201" i="8"/>
  <c r="O201" i="8" s="1"/>
  <c r="I201" i="8"/>
  <c r="J201" i="8"/>
  <c r="P201" i="8" s="1"/>
  <c r="X201" i="8" s="1"/>
  <c r="K201" i="8"/>
  <c r="L201" i="8"/>
  <c r="Q201" i="8" s="1"/>
  <c r="V201" i="8" s="1"/>
  <c r="M201" i="8"/>
  <c r="S201" i="8"/>
  <c r="U201" i="8"/>
  <c r="B202" i="8"/>
  <c r="C202" i="8"/>
  <c r="D202" i="8"/>
  <c r="E202" i="8"/>
  <c r="N202" i="8" s="1"/>
  <c r="Y202" i="8" s="1"/>
  <c r="F202" i="8"/>
  <c r="G202" i="8"/>
  <c r="H202" i="8"/>
  <c r="O202" i="8" s="1"/>
  <c r="W202" i="8" s="1"/>
  <c r="I202" i="8"/>
  <c r="J202" i="8"/>
  <c r="P202" i="8" s="1"/>
  <c r="X202" i="8" s="1"/>
  <c r="K202" i="8"/>
  <c r="L202" i="8"/>
  <c r="Q202" i="8" s="1"/>
  <c r="V202" i="8" s="1"/>
  <c r="M202" i="8"/>
  <c r="S202" i="8"/>
  <c r="U202" i="8"/>
  <c r="B450" i="8"/>
  <c r="C450" i="8"/>
  <c r="D450" i="8"/>
  <c r="E450" i="8"/>
  <c r="N450" i="8" s="1"/>
  <c r="Y450" i="8" s="1"/>
  <c r="F450" i="8"/>
  <c r="G450" i="8"/>
  <c r="H450" i="8"/>
  <c r="O450" i="8" s="1"/>
  <c r="W450" i="8" s="1"/>
  <c r="I450" i="8"/>
  <c r="J450" i="8"/>
  <c r="P450" i="8" s="1"/>
  <c r="X450" i="8" s="1"/>
  <c r="K450" i="8"/>
  <c r="L450" i="8"/>
  <c r="Q450" i="8" s="1"/>
  <c r="V450" i="8" s="1"/>
  <c r="M450" i="8"/>
  <c r="S450" i="8"/>
  <c r="U450" i="8"/>
  <c r="B451" i="8"/>
  <c r="C451" i="8"/>
  <c r="D451" i="8"/>
  <c r="E451" i="8"/>
  <c r="N451" i="8" s="1"/>
  <c r="Y451" i="8" s="1"/>
  <c r="F451" i="8"/>
  <c r="G451" i="8"/>
  <c r="H451" i="8"/>
  <c r="O451" i="8" s="1"/>
  <c r="W451" i="8" s="1"/>
  <c r="I451" i="8"/>
  <c r="J451" i="8"/>
  <c r="P451" i="8" s="1"/>
  <c r="X451" i="8" s="1"/>
  <c r="K451" i="8"/>
  <c r="L451" i="8"/>
  <c r="Q451" i="8" s="1"/>
  <c r="V451" i="8" s="1"/>
  <c r="M451" i="8"/>
  <c r="S451" i="8"/>
  <c r="U451" i="8"/>
  <c r="B452" i="8"/>
  <c r="C452" i="8"/>
  <c r="D452" i="8"/>
  <c r="E452" i="8"/>
  <c r="N452" i="8" s="1"/>
  <c r="Y452" i="8" s="1"/>
  <c r="F452" i="8"/>
  <c r="G452" i="8"/>
  <c r="H452" i="8"/>
  <c r="O452" i="8" s="1"/>
  <c r="W452" i="8" s="1"/>
  <c r="I452" i="8"/>
  <c r="J452" i="8"/>
  <c r="P452" i="8" s="1"/>
  <c r="X452" i="8" s="1"/>
  <c r="K452" i="8"/>
  <c r="L452" i="8"/>
  <c r="M452" i="8"/>
  <c r="Q452" i="8"/>
  <c r="V452" i="8" s="1"/>
  <c r="S452" i="8"/>
  <c r="U452" i="8"/>
  <c r="B453" i="8"/>
  <c r="C453" i="8"/>
  <c r="D453" i="8"/>
  <c r="E453" i="8"/>
  <c r="N453" i="8" s="1"/>
  <c r="Y453" i="8" s="1"/>
  <c r="F453" i="8"/>
  <c r="G453" i="8"/>
  <c r="H453" i="8"/>
  <c r="O453" i="8" s="1"/>
  <c r="W453" i="8" s="1"/>
  <c r="I453" i="8"/>
  <c r="J453" i="8"/>
  <c r="P453" i="8" s="1"/>
  <c r="X453" i="8" s="1"/>
  <c r="K453" i="8"/>
  <c r="L453" i="8"/>
  <c r="Q453" i="8" s="1"/>
  <c r="V453" i="8" s="1"/>
  <c r="M453" i="8"/>
  <c r="S453" i="8"/>
  <c r="U453" i="8"/>
  <c r="B454" i="8"/>
  <c r="C454" i="8"/>
  <c r="D454" i="8"/>
  <c r="E454" i="8"/>
  <c r="N454" i="8" s="1"/>
  <c r="Y454" i="8" s="1"/>
  <c r="F454" i="8"/>
  <c r="G454" i="8"/>
  <c r="H454" i="8"/>
  <c r="O454" i="8" s="1"/>
  <c r="W454" i="8" s="1"/>
  <c r="I454" i="8"/>
  <c r="J454" i="8"/>
  <c r="P454" i="8" s="1"/>
  <c r="X454" i="8" s="1"/>
  <c r="K454" i="8"/>
  <c r="L454" i="8"/>
  <c r="Q454" i="8" s="1"/>
  <c r="V454" i="8" s="1"/>
  <c r="M454" i="8"/>
  <c r="S454" i="8"/>
  <c r="U454" i="8"/>
  <c r="B455" i="8"/>
  <c r="C455" i="8"/>
  <c r="D455" i="8"/>
  <c r="E455" i="8"/>
  <c r="N455" i="8" s="1"/>
  <c r="Y455" i="8" s="1"/>
  <c r="F455" i="8"/>
  <c r="G455" i="8"/>
  <c r="H455" i="8"/>
  <c r="O455" i="8" s="1"/>
  <c r="W455" i="8" s="1"/>
  <c r="I455" i="8"/>
  <c r="J455" i="8"/>
  <c r="P455" i="8" s="1"/>
  <c r="X455" i="8" s="1"/>
  <c r="K455" i="8"/>
  <c r="L455" i="8"/>
  <c r="M455" i="8"/>
  <c r="Q455" i="8"/>
  <c r="V455" i="8" s="1"/>
  <c r="S455" i="8"/>
  <c r="T455" i="8"/>
  <c r="U455" i="8"/>
  <c r="B456" i="8"/>
  <c r="C456" i="8"/>
  <c r="D456" i="8"/>
  <c r="E456" i="8"/>
  <c r="N456" i="8" s="1"/>
  <c r="Y456" i="8" s="1"/>
  <c r="F456" i="8"/>
  <c r="G456" i="8"/>
  <c r="H456" i="8"/>
  <c r="O456" i="8" s="1"/>
  <c r="W456" i="8" s="1"/>
  <c r="I456" i="8"/>
  <c r="J456" i="8"/>
  <c r="P456" i="8" s="1"/>
  <c r="X456" i="8" s="1"/>
  <c r="K456" i="8"/>
  <c r="L456" i="8"/>
  <c r="M456" i="8"/>
  <c r="Q456" i="8"/>
  <c r="V456" i="8" s="1"/>
  <c r="S456" i="8"/>
  <c r="T456" i="8"/>
  <c r="U456" i="8"/>
  <c r="B260" i="8"/>
  <c r="C260" i="8"/>
  <c r="D260" i="8"/>
  <c r="E260" i="8"/>
  <c r="N260" i="8" s="1"/>
  <c r="Y260" i="8" s="1"/>
  <c r="F260" i="8"/>
  <c r="G260" i="8"/>
  <c r="H260" i="8"/>
  <c r="O260" i="8" s="1"/>
  <c r="W260" i="8" s="1"/>
  <c r="I260" i="8"/>
  <c r="J260" i="8"/>
  <c r="K260" i="8"/>
  <c r="L260" i="8"/>
  <c r="Q260" i="8" s="1"/>
  <c r="V260" i="8" s="1"/>
  <c r="M260" i="8"/>
  <c r="P260" i="8"/>
  <c r="X260" i="8" s="1"/>
  <c r="S260" i="8"/>
  <c r="U260" i="8"/>
  <c r="B261" i="8"/>
  <c r="C261" i="8"/>
  <c r="D261" i="8"/>
  <c r="E261" i="8"/>
  <c r="N261" i="8" s="1"/>
  <c r="Y261" i="8" s="1"/>
  <c r="F261" i="8"/>
  <c r="G261" i="8"/>
  <c r="H261" i="8"/>
  <c r="O261" i="8" s="1"/>
  <c r="W261" i="8" s="1"/>
  <c r="I261" i="8"/>
  <c r="J261" i="8"/>
  <c r="P261" i="8" s="1"/>
  <c r="X261" i="8" s="1"/>
  <c r="K261" i="8"/>
  <c r="L261" i="8"/>
  <c r="Q261" i="8" s="1"/>
  <c r="V261" i="8" s="1"/>
  <c r="M261" i="8"/>
  <c r="S261" i="8"/>
  <c r="U261" i="8"/>
  <c r="B457" i="8"/>
  <c r="C457" i="8"/>
  <c r="D457" i="8"/>
  <c r="E457" i="8"/>
  <c r="N457" i="8" s="1"/>
  <c r="Y457" i="8" s="1"/>
  <c r="F457" i="8"/>
  <c r="G457" i="8"/>
  <c r="H457" i="8"/>
  <c r="O457" i="8" s="1"/>
  <c r="W457" i="8" s="1"/>
  <c r="I457" i="8"/>
  <c r="J457" i="8"/>
  <c r="K457" i="8"/>
  <c r="L457" i="8"/>
  <c r="Q457" i="8" s="1"/>
  <c r="V457" i="8" s="1"/>
  <c r="M457" i="8"/>
  <c r="P457" i="8"/>
  <c r="X457" i="8" s="1"/>
  <c r="S457" i="8"/>
  <c r="U457" i="8"/>
  <c r="B458" i="8"/>
  <c r="C458" i="8"/>
  <c r="D458" i="8"/>
  <c r="E458" i="8"/>
  <c r="N458" i="8" s="1"/>
  <c r="Y458" i="8" s="1"/>
  <c r="F458" i="8"/>
  <c r="G458" i="8"/>
  <c r="H458" i="8"/>
  <c r="O458" i="8" s="1"/>
  <c r="W458" i="8" s="1"/>
  <c r="I458" i="8"/>
  <c r="J458" i="8"/>
  <c r="K458" i="8"/>
  <c r="L458" i="8"/>
  <c r="Q458" i="8" s="1"/>
  <c r="V458" i="8" s="1"/>
  <c r="M458" i="8"/>
  <c r="P458" i="8"/>
  <c r="X458" i="8" s="1"/>
  <c r="S458" i="8"/>
  <c r="U458" i="8"/>
  <c r="B459" i="8"/>
  <c r="C459" i="8"/>
  <c r="D459" i="8"/>
  <c r="E459" i="8"/>
  <c r="N459" i="8" s="1"/>
  <c r="Y459" i="8" s="1"/>
  <c r="F459" i="8"/>
  <c r="G459" i="8"/>
  <c r="H459" i="8"/>
  <c r="O459" i="8" s="1"/>
  <c r="W459" i="8" s="1"/>
  <c r="I459" i="8"/>
  <c r="J459" i="8"/>
  <c r="P459" i="8" s="1"/>
  <c r="X459" i="8" s="1"/>
  <c r="K459" i="8"/>
  <c r="L459" i="8"/>
  <c r="M459" i="8"/>
  <c r="Q459" i="8"/>
  <c r="V459" i="8" s="1"/>
  <c r="S459" i="8"/>
  <c r="U459" i="8"/>
  <c r="B460" i="8"/>
  <c r="C460" i="8"/>
  <c r="D460" i="8"/>
  <c r="E460" i="8"/>
  <c r="N460" i="8" s="1"/>
  <c r="Y460" i="8" s="1"/>
  <c r="F460" i="8"/>
  <c r="G460" i="8"/>
  <c r="H460" i="8"/>
  <c r="O460" i="8" s="1"/>
  <c r="W460" i="8" s="1"/>
  <c r="I460" i="8"/>
  <c r="J460" i="8"/>
  <c r="K460" i="8"/>
  <c r="L460" i="8"/>
  <c r="M460" i="8"/>
  <c r="P460" i="8"/>
  <c r="X460" i="8" s="1"/>
  <c r="Q460" i="8"/>
  <c r="V460" i="8" s="1"/>
  <c r="S460" i="8"/>
  <c r="U460" i="8"/>
  <c r="B461" i="8"/>
  <c r="C461" i="8"/>
  <c r="D461" i="8"/>
  <c r="E461" i="8"/>
  <c r="N461" i="8" s="1"/>
  <c r="Y461" i="8" s="1"/>
  <c r="F461" i="8"/>
  <c r="G461" i="8"/>
  <c r="H461" i="8"/>
  <c r="O461" i="8" s="1"/>
  <c r="W461" i="8" s="1"/>
  <c r="I461" i="8"/>
  <c r="J461" i="8"/>
  <c r="P461" i="8" s="1"/>
  <c r="X461" i="8" s="1"/>
  <c r="K461" i="8"/>
  <c r="L461" i="8"/>
  <c r="M461" i="8"/>
  <c r="Q461" i="8"/>
  <c r="V461" i="8" s="1"/>
  <c r="S461" i="8"/>
  <c r="T461" i="8"/>
  <c r="U461" i="8"/>
  <c r="B462" i="8"/>
  <c r="C462" i="8"/>
  <c r="D462" i="8"/>
  <c r="E462" i="8"/>
  <c r="N462" i="8" s="1"/>
  <c r="Y462" i="8" s="1"/>
  <c r="F462" i="8"/>
  <c r="G462" i="8"/>
  <c r="H462" i="8"/>
  <c r="O462" i="8" s="1"/>
  <c r="W462" i="8" s="1"/>
  <c r="I462" i="8"/>
  <c r="J462" i="8"/>
  <c r="P462" i="8" s="1"/>
  <c r="X462" i="8" s="1"/>
  <c r="K462" i="8"/>
  <c r="L462" i="8"/>
  <c r="M462" i="8"/>
  <c r="Q462" i="8"/>
  <c r="V462" i="8" s="1"/>
  <c r="S462" i="8"/>
  <c r="T462" i="8"/>
  <c r="U462" i="8"/>
  <c r="B254" i="8"/>
  <c r="C254" i="8"/>
  <c r="D254" i="8"/>
  <c r="E254" i="8"/>
  <c r="N254" i="8" s="1"/>
  <c r="Y254" i="8" s="1"/>
  <c r="F254" i="8"/>
  <c r="G254" i="8"/>
  <c r="H254" i="8"/>
  <c r="O254" i="8" s="1"/>
  <c r="W254" i="8" s="1"/>
  <c r="I254" i="8"/>
  <c r="J254" i="8"/>
  <c r="K254" i="8"/>
  <c r="L254" i="8"/>
  <c r="Q254" i="8" s="1"/>
  <c r="V254" i="8" s="1"/>
  <c r="M254" i="8"/>
  <c r="P254" i="8"/>
  <c r="X254" i="8" s="1"/>
  <c r="S254" i="8"/>
  <c r="U254" i="8"/>
  <c r="B262" i="8"/>
  <c r="C262" i="8"/>
  <c r="D262" i="8"/>
  <c r="E262" i="8"/>
  <c r="N262" i="8" s="1"/>
  <c r="Y262" i="8" s="1"/>
  <c r="F262" i="8"/>
  <c r="G262" i="8"/>
  <c r="H262" i="8"/>
  <c r="O262" i="8" s="1"/>
  <c r="W262" i="8" s="1"/>
  <c r="I262" i="8"/>
  <c r="J262" i="8"/>
  <c r="P262" i="8" s="1"/>
  <c r="X262" i="8" s="1"/>
  <c r="K262" i="8"/>
  <c r="L262" i="8"/>
  <c r="Q262" i="8" s="1"/>
  <c r="V262" i="8" s="1"/>
  <c r="M262" i="8"/>
  <c r="S262" i="8"/>
  <c r="U262" i="8"/>
  <c r="B263" i="8"/>
  <c r="C263" i="8"/>
  <c r="D263" i="8"/>
  <c r="E263" i="8"/>
  <c r="N263" i="8" s="1"/>
  <c r="Y263" i="8" s="1"/>
  <c r="F263" i="8"/>
  <c r="G263" i="8"/>
  <c r="H263" i="8"/>
  <c r="O263" i="8" s="1"/>
  <c r="W263" i="8" s="1"/>
  <c r="I263" i="8"/>
  <c r="J263" i="8"/>
  <c r="P263" i="8" s="1"/>
  <c r="X263" i="8" s="1"/>
  <c r="K263" i="8"/>
  <c r="L263" i="8"/>
  <c r="Q263" i="8" s="1"/>
  <c r="V263" i="8" s="1"/>
  <c r="M263" i="8"/>
  <c r="S263" i="8"/>
  <c r="U263" i="8"/>
  <c r="B264" i="8"/>
  <c r="C264" i="8"/>
  <c r="D264" i="8"/>
  <c r="E264" i="8"/>
  <c r="N264" i="8" s="1"/>
  <c r="Y264" i="8" s="1"/>
  <c r="F264" i="8"/>
  <c r="G264" i="8"/>
  <c r="H264" i="8"/>
  <c r="O264" i="8" s="1"/>
  <c r="W264" i="8" s="1"/>
  <c r="I264" i="8"/>
  <c r="J264" i="8"/>
  <c r="P264" i="8" s="1"/>
  <c r="X264" i="8" s="1"/>
  <c r="K264" i="8"/>
  <c r="L264" i="8"/>
  <c r="Q264" i="8" s="1"/>
  <c r="V264" i="8" s="1"/>
  <c r="M264" i="8"/>
  <c r="S264" i="8"/>
  <c r="U264" i="8"/>
  <c r="B265" i="8"/>
  <c r="C265" i="8"/>
  <c r="D265" i="8"/>
  <c r="E265" i="8"/>
  <c r="N265" i="8" s="1"/>
  <c r="Y265" i="8" s="1"/>
  <c r="F265" i="8"/>
  <c r="G265" i="8"/>
  <c r="H265" i="8"/>
  <c r="O265" i="8" s="1"/>
  <c r="W265" i="8" s="1"/>
  <c r="I265" i="8"/>
  <c r="J265" i="8"/>
  <c r="P265" i="8" s="1"/>
  <c r="X265" i="8" s="1"/>
  <c r="K265" i="8"/>
  <c r="L265" i="8"/>
  <c r="Q265" i="8" s="1"/>
  <c r="V265" i="8" s="1"/>
  <c r="M265" i="8"/>
  <c r="S265" i="8"/>
  <c r="U265" i="8"/>
  <c r="B463" i="8"/>
  <c r="C463" i="8"/>
  <c r="D463" i="8"/>
  <c r="E463" i="8"/>
  <c r="N463" i="8" s="1"/>
  <c r="Y463" i="8" s="1"/>
  <c r="F463" i="8"/>
  <c r="G463" i="8"/>
  <c r="H463" i="8"/>
  <c r="O463" i="8" s="1"/>
  <c r="W463" i="8" s="1"/>
  <c r="I463" i="8"/>
  <c r="J463" i="8"/>
  <c r="P463" i="8" s="1"/>
  <c r="X463" i="8" s="1"/>
  <c r="K463" i="8"/>
  <c r="L463" i="8"/>
  <c r="Q463" i="8" s="1"/>
  <c r="V463" i="8" s="1"/>
  <c r="M463" i="8"/>
  <c r="S463" i="8"/>
  <c r="U463" i="8"/>
  <c r="B464" i="8"/>
  <c r="C464" i="8"/>
  <c r="D464" i="8"/>
  <c r="E464" i="8"/>
  <c r="N464" i="8" s="1"/>
  <c r="Y464" i="8" s="1"/>
  <c r="F464" i="8"/>
  <c r="G464" i="8"/>
  <c r="H464" i="8"/>
  <c r="O464" i="8" s="1"/>
  <c r="W464" i="8" s="1"/>
  <c r="I464" i="8"/>
  <c r="J464" i="8"/>
  <c r="P464" i="8" s="1"/>
  <c r="X464" i="8" s="1"/>
  <c r="K464" i="8"/>
  <c r="L464" i="8"/>
  <c r="Q464" i="8" s="1"/>
  <c r="V464" i="8" s="1"/>
  <c r="M464" i="8"/>
  <c r="S464" i="8"/>
  <c r="U464" i="8"/>
  <c r="B465" i="8"/>
  <c r="C465" i="8"/>
  <c r="D465" i="8"/>
  <c r="E465" i="8"/>
  <c r="N465" i="8" s="1"/>
  <c r="Y465" i="8" s="1"/>
  <c r="F465" i="8"/>
  <c r="G465" i="8"/>
  <c r="H465" i="8"/>
  <c r="O465" i="8" s="1"/>
  <c r="W465" i="8" s="1"/>
  <c r="I465" i="8"/>
  <c r="J465" i="8"/>
  <c r="P465" i="8" s="1"/>
  <c r="X465" i="8" s="1"/>
  <c r="K465" i="8"/>
  <c r="L465" i="8"/>
  <c r="Q465" i="8" s="1"/>
  <c r="V465" i="8" s="1"/>
  <c r="M465" i="8"/>
  <c r="S465" i="8"/>
  <c r="U465" i="8"/>
  <c r="B466" i="8"/>
  <c r="C466" i="8"/>
  <c r="D466" i="8"/>
  <c r="E466" i="8"/>
  <c r="N466" i="8" s="1"/>
  <c r="Y466" i="8" s="1"/>
  <c r="F466" i="8"/>
  <c r="G466" i="8"/>
  <c r="H466" i="8"/>
  <c r="O466" i="8" s="1"/>
  <c r="W466" i="8" s="1"/>
  <c r="I466" i="8"/>
  <c r="J466" i="8"/>
  <c r="P466" i="8" s="1"/>
  <c r="X466" i="8" s="1"/>
  <c r="K466" i="8"/>
  <c r="L466" i="8"/>
  <c r="Q466" i="8" s="1"/>
  <c r="V466" i="8" s="1"/>
  <c r="M466" i="8"/>
  <c r="S466" i="8"/>
  <c r="U466" i="8"/>
  <c r="B467" i="8"/>
  <c r="C467" i="8"/>
  <c r="D467" i="8"/>
  <c r="E467" i="8"/>
  <c r="N467" i="8" s="1"/>
  <c r="Y467" i="8" s="1"/>
  <c r="F467" i="8"/>
  <c r="G467" i="8"/>
  <c r="H467" i="8"/>
  <c r="O467" i="8" s="1"/>
  <c r="W467" i="8" s="1"/>
  <c r="I467" i="8"/>
  <c r="J467" i="8"/>
  <c r="P467" i="8" s="1"/>
  <c r="X467" i="8" s="1"/>
  <c r="K467" i="8"/>
  <c r="L467" i="8"/>
  <c r="Q467" i="8" s="1"/>
  <c r="V467" i="8" s="1"/>
  <c r="M467" i="8"/>
  <c r="S467" i="8"/>
  <c r="U467" i="8"/>
  <c r="B357" i="8"/>
  <c r="C357" i="8"/>
  <c r="D357" i="8"/>
  <c r="E357" i="8"/>
  <c r="N357" i="8" s="1"/>
  <c r="Y357" i="8" s="1"/>
  <c r="F357" i="8"/>
  <c r="G357" i="8"/>
  <c r="H357" i="8"/>
  <c r="O357" i="8" s="1"/>
  <c r="W357" i="8" s="1"/>
  <c r="I357" i="8"/>
  <c r="J357" i="8"/>
  <c r="P357" i="8" s="1"/>
  <c r="X357" i="8" s="1"/>
  <c r="K357" i="8"/>
  <c r="L357" i="8"/>
  <c r="Q357" i="8" s="1"/>
  <c r="V357" i="8" s="1"/>
  <c r="M357" i="8"/>
  <c r="S357" i="8"/>
  <c r="U357" i="8"/>
  <c r="B468" i="8"/>
  <c r="C468" i="8"/>
  <c r="D468" i="8"/>
  <c r="E468" i="8"/>
  <c r="N468" i="8" s="1"/>
  <c r="Y468" i="8" s="1"/>
  <c r="F468" i="8"/>
  <c r="G468" i="8"/>
  <c r="H468" i="8"/>
  <c r="O468" i="8" s="1"/>
  <c r="W468" i="8" s="1"/>
  <c r="I468" i="8"/>
  <c r="J468" i="8"/>
  <c r="P468" i="8" s="1"/>
  <c r="X468" i="8" s="1"/>
  <c r="K468" i="8"/>
  <c r="L468" i="8"/>
  <c r="Q468" i="8" s="1"/>
  <c r="V468" i="8" s="1"/>
  <c r="M468" i="8"/>
  <c r="S468" i="8"/>
  <c r="U468" i="8"/>
  <c r="B81" i="8"/>
  <c r="C81" i="8"/>
  <c r="D81" i="8"/>
  <c r="E81" i="8"/>
  <c r="N81" i="8" s="1"/>
  <c r="Y81" i="8" s="1"/>
  <c r="F81" i="8"/>
  <c r="G81" i="8"/>
  <c r="H81" i="8"/>
  <c r="O81" i="8" s="1"/>
  <c r="W81" i="8" s="1"/>
  <c r="I81" i="8"/>
  <c r="J81" i="8"/>
  <c r="P81" i="8" s="1"/>
  <c r="X81" i="8" s="1"/>
  <c r="K81" i="8"/>
  <c r="L81" i="8"/>
  <c r="Q81" i="8" s="1"/>
  <c r="V81" i="8" s="1"/>
  <c r="M81" i="8"/>
  <c r="S81" i="8"/>
  <c r="U81" i="8"/>
  <c r="B230" i="8"/>
  <c r="C230" i="8"/>
  <c r="D230" i="8"/>
  <c r="E230" i="8"/>
  <c r="N230" i="8" s="1"/>
  <c r="Y230" i="8" s="1"/>
  <c r="F230" i="8"/>
  <c r="G230" i="8"/>
  <c r="H230" i="8"/>
  <c r="O230" i="8" s="1"/>
  <c r="W230" i="8" s="1"/>
  <c r="I230" i="8"/>
  <c r="J230" i="8"/>
  <c r="P230" i="8" s="1"/>
  <c r="X230" i="8" s="1"/>
  <c r="K230" i="8"/>
  <c r="L230" i="8"/>
  <c r="Q230" i="8" s="1"/>
  <c r="V230" i="8" s="1"/>
  <c r="M230" i="8"/>
  <c r="S230" i="8"/>
  <c r="U230" i="8"/>
  <c r="B221" i="8"/>
  <c r="C221" i="8"/>
  <c r="D221" i="8"/>
  <c r="E221" i="8"/>
  <c r="N221" i="8" s="1"/>
  <c r="Y221" i="8" s="1"/>
  <c r="F221" i="8"/>
  <c r="G221" i="8"/>
  <c r="H221" i="8"/>
  <c r="O221" i="8" s="1"/>
  <c r="I221" i="8"/>
  <c r="J221" i="8"/>
  <c r="P221" i="8" s="1"/>
  <c r="X221" i="8" s="1"/>
  <c r="K221" i="8"/>
  <c r="L221" i="8"/>
  <c r="Q221" i="8" s="1"/>
  <c r="V221" i="8" s="1"/>
  <c r="M221" i="8"/>
  <c r="S221" i="8"/>
  <c r="U221" i="8"/>
  <c r="B469" i="8"/>
  <c r="C469" i="8"/>
  <c r="D469" i="8"/>
  <c r="E469" i="8"/>
  <c r="N469" i="8" s="1"/>
  <c r="Y469" i="8" s="1"/>
  <c r="F469" i="8"/>
  <c r="G469" i="8"/>
  <c r="H469" i="8"/>
  <c r="O469" i="8" s="1"/>
  <c r="W469" i="8" s="1"/>
  <c r="I469" i="8"/>
  <c r="J469" i="8"/>
  <c r="P469" i="8" s="1"/>
  <c r="X469" i="8" s="1"/>
  <c r="K469" i="8"/>
  <c r="L469" i="8"/>
  <c r="Q469" i="8" s="1"/>
  <c r="V469" i="8" s="1"/>
  <c r="M469" i="8"/>
  <c r="S469" i="8"/>
  <c r="U469" i="8"/>
  <c r="B97" i="8"/>
  <c r="C97" i="8"/>
  <c r="D97" i="8"/>
  <c r="E97" i="8"/>
  <c r="N97" i="8" s="1"/>
  <c r="Y97" i="8" s="1"/>
  <c r="F97" i="8"/>
  <c r="G97" i="8"/>
  <c r="H97" i="8"/>
  <c r="O97" i="8" s="1"/>
  <c r="W97" i="8" s="1"/>
  <c r="I97" i="8"/>
  <c r="J97" i="8"/>
  <c r="P97" i="8" s="1"/>
  <c r="X97" i="8" s="1"/>
  <c r="K97" i="8"/>
  <c r="L97" i="8"/>
  <c r="M97" i="8"/>
  <c r="Q97" i="8"/>
  <c r="V97" i="8" s="1"/>
  <c r="S97" i="8"/>
  <c r="U97" i="8"/>
  <c r="B470" i="8"/>
  <c r="C470" i="8"/>
  <c r="D470" i="8"/>
  <c r="E470" i="8"/>
  <c r="N470" i="8" s="1"/>
  <c r="Y470" i="8" s="1"/>
  <c r="F470" i="8"/>
  <c r="G470" i="8"/>
  <c r="H470" i="8"/>
  <c r="O470" i="8" s="1"/>
  <c r="W470" i="8" s="1"/>
  <c r="I470" i="8"/>
  <c r="J470" i="8"/>
  <c r="P470" i="8" s="1"/>
  <c r="X470" i="8" s="1"/>
  <c r="K470" i="8"/>
  <c r="L470" i="8"/>
  <c r="M470" i="8"/>
  <c r="Q470" i="8"/>
  <c r="V470" i="8" s="1"/>
  <c r="S470" i="8"/>
  <c r="T470" i="8"/>
  <c r="U470" i="8"/>
  <c r="B471" i="8"/>
  <c r="C471" i="8"/>
  <c r="D471" i="8"/>
  <c r="E471" i="8"/>
  <c r="N471" i="8" s="1"/>
  <c r="Y471" i="8" s="1"/>
  <c r="F471" i="8"/>
  <c r="G471" i="8"/>
  <c r="H471" i="8"/>
  <c r="O471" i="8" s="1"/>
  <c r="W471" i="8" s="1"/>
  <c r="I471" i="8"/>
  <c r="J471" i="8"/>
  <c r="K471" i="8"/>
  <c r="L471" i="8"/>
  <c r="Q471" i="8" s="1"/>
  <c r="V471" i="8" s="1"/>
  <c r="M471" i="8"/>
  <c r="P471" i="8"/>
  <c r="X471" i="8" s="1"/>
  <c r="S471" i="8"/>
  <c r="U471" i="8"/>
  <c r="B123" i="8"/>
  <c r="C123" i="8"/>
  <c r="D123" i="8"/>
  <c r="E123" i="8"/>
  <c r="N123" i="8" s="1"/>
  <c r="Y123" i="8" s="1"/>
  <c r="F123" i="8"/>
  <c r="G123" i="8"/>
  <c r="H123" i="8"/>
  <c r="O123" i="8" s="1"/>
  <c r="W123" i="8" s="1"/>
  <c r="I123" i="8"/>
  <c r="J123" i="8"/>
  <c r="K123" i="8"/>
  <c r="L123" i="8"/>
  <c r="Q123" i="8" s="1"/>
  <c r="V123" i="8" s="1"/>
  <c r="M123" i="8"/>
  <c r="P123" i="8"/>
  <c r="X123" i="8" s="1"/>
  <c r="S123" i="8"/>
  <c r="U123" i="8"/>
  <c r="B231" i="8"/>
  <c r="C231" i="8"/>
  <c r="D231" i="8"/>
  <c r="E231" i="8"/>
  <c r="N231" i="8" s="1"/>
  <c r="Y231" i="8" s="1"/>
  <c r="F231" i="8"/>
  <c r="G231" i="8"/>
  <c r="H231" i="8"/>
  <c r="O231" i="8" s="1"/>
  <c r="W231" i="8" s="1"/>
  <c r="I231" i="8"/>
  <c r="J231" i="8"/>
  <c r="P231" i="8" s="1"/>
  <c r="X231" i="8" s="1"/>
  <c r="K231" i="8"/>
  <c r="L231" i="8"/>
  <c r="M231" i="8"/>
  <c r="Q231" i="8"/>
  <c r="V231" i="8" s="1"/>
  <c r="S231" i="8"/>
  <c r="U231" i="8"/>
  <c r="B162" i="8"/>
  <c r="C162" i="8"/>
  <c r="D162" i="8"/>
  <c r="E162" i="8"/>
  <c r="N162" i="8" s="1"/>
  <c r="Y162" i="8" s="1"/>
  <c r="F162" i="8"/>
  <c r="G162" i="8"/>
  <c r="H162" i="8"/>
  <c r="O162" i="8" s="1"/>
  <c r="W162" i="8" s="1"/>
  <c r="I162" i="8"/>
  <c r="J162" i="8"/>
  <c r="P162" i="8" s="1"/>
  <c r="X162" i="8" s="1"/>
  <c r="K162" i="8"/>
  <c r="L162" i="8"/>
  <c r="Q162" i="8" s="1"/>
  <c r="V162" i="8" s="1"/>
  <c r="M162" i="8"/>
  <c r="S162" i="8"/>
  <c r="U162" i="8"/>
  <c r="B127" i="8"/>
  <c r="C127" i="8"/>
  <c r="D127" i="8"/>
  <c r="E127" i="8"/>
  <c r="N127" i="8" s="1"/>
  <c r="Y127" i="8" s="1"/>
  <c r="F127" i="8"/>
  <c r="G127" i="8"/>
  <c r="H127" i="8"/>
  <c r="O127" i="8" s="1"/>
  <c r="W127" i="8" s="1"/>
  <c r="I127" i="8"/>
  <c r="J127" i="8"/>
  <c r="P127" i="8" s="1"/>
  <c r="X127" i="8" s="1"/>
  <c r="K127" i="8"/>
  <c r="L127" i="8"/>
  <c r="Q127" i="8" s="1"/>
  <c r="V127" i="8" s="1"/>
  <c r="M127" i="8"/>
  <c r="S127" i="8"/>
  <c r="U127" i="8"/>
  <c r="B73" i="8"/>
  <c r="C73" i="8"/>
  <c r="D73" i="8"/>
  <c r="E73" i="8"/>
  <c r="N73" i="8" s="1"/>
  <c r="Y73" i="8" s="1"/>
  <c r="F73" i="8"/>
  <c r="G73" i="8"/>
  <c r="H73" i="8"/>
  <c r="O73" i="8" s="1"/>
  <c r="W73" i="8" s="1"/>
  <c r="I73" i="8"/>
  <c r="J73" i="8"/>
  <c r="P73" i="8" s="1"/>
  <c r="X73" i="8" s="1"/>
  <c r="K73" i="8"/>
  <c r="L73" i="8"/>
  <c r="Q73" i="8" s="1"/>
  <c r="V73" i="8" s="1"/>
  <c r="M73" i="8"/>
  <c r="S73" i="8"/>
  <c r="U73" i="8"/>
  <c r="B171" i="8"/>
  <c r="C171" i="8"/>
  <c r="D171" i="8"/>
  <c r="E171" i="8"/>
  <c r="N171" i="8" s="1"/>
  <c r="Y171" i="8" s="1"/>
  <c r="F171" i="8"/>
  <c r="G171" i="8"/>
  <c r="H171" i="8"/>
  <c r="O171" i="8" s="1"/>
  <c r="W171" i="8" s="1"/>
  <c r="I171" i="8"/>
  <c r="J171" i="8"/>
  <c r="P171" i="8" s="1"/>
  <c r="X171" i="8" s="1"/>
  <c r="K171" i="8"/>
  <c r="L171" i="8"/>
  <c r="Q171" i="8" s="1"/>
  <c r="V171" i="8" s="1"/>
  <c r="M171" i="8"/>
  <c r="S171" i="8"/>
  <c r="U171" i="8"/>
  <c r="B217" i="8"/>
  <c r="C217" i="8"/>
  <c r="D217" i="8"/>
  <c r="E217" i="8"/>
  <c r="N217" i="8" s="1"/>
  <c r="Y217" i="8" s="1"/>
  <c r="F217" i="8"/>
  <c r="G217" i="8"/>
  <c r="H217" i="8"/>
  <c r="O217" i="8" s="1"/>
  <c r="W217" i="8" s="1"/>
  <c r="I217" i="8"/>
  <c r="J217" i="8"/>
  <c r="P217" i="8" s="1"/>
  <c r="X217" i="8" s="1"/>
  <c r="K217" i="8"/>
  <c r="L217" i="8"/>
  <c r="Q217" i="8" s="1"/>
  <c r="V217" i="8" s="1"/>
  <c r="M217" i="8"/>
  <c r="S217" i="8"/>
  <c r="U217" i="8"/>
  <c r="B232" i="8"/>
  <c r="C232" i="8"/>
  <c r="D232" i="8"/>
  <c r="E232" i="8"/>
  <c r="N232" i="8" s="1"/>
  <c r="Y232" i="8" s="1"/>
  <c r="F232" i="8"/>
  <c r="G232" i="8"/>
  <c r="H232" i="8"/>
  <c r="O232" i="8" s="1"/>
  <c r="W232" i="8" s="1"/>
  <c r="I232" i="8"/>
  <c r="J232" i="8"/>
  <c r="P232" i="8" s="1"/>
  <c r="X232" i="8" s="1"/>
  <c r="K232" i="8"/>
  <c r="L232" i="8"/>
  <c r="Q232" i="8" s="1"/>
  <c r="V232" i="8" s="1"/>
  <c r="M232" i="8"/>
  <c r="S232" i="8"/>
  <c r="U232" i="8"/>
  <c r="B222" i="8"/>
  <c r="C222" i="8"/>
  <c r="D222" i="8"/>
  <c r="E222" i="8"/>
  <c r="N222" i="8" s="1"/>
  <c r="Y222" i="8" s="1"/>
  <c r="F222" i="8"/>
  <c r="G222" i="8"/>
  <c r="H222" i="8"/>
  <c r="O222" i="8" s="1"/>
  <c r="W222" i="8" s="1"/>
  <c r="I222" i="8"/>
  <c r="J222" i="8"/>
  <c r="K222" i="8"/>
  <c r="L222" i="8"/>
  <c r="Q222" i="8" s="1"/>
  <c r="V222" i="8" s="1"/>
  <c r="M222" i="8"/>
  <c r="P222" i="8"/>
  <c r="X222" i="8" s="1"/>
  <c r="S222" i="8"/>
  <c r="U222" i="8"/>
  <c r="B223" i="8"/>
  <c r="C223" i="8"/>
  <c r="D223" i="8"/>
  <c r="E223" i="8"/>
  <c r="N223" i="8" s="1"/>
  <c r="Y223" i="8" s="1"/>
  <c r="F223" i="8"/>
  <c r="G223" i="8"/>
  <c r="H223" i="8"/>
  <c r="O223" i="8" s="1"/>
  <c r="W223" i="8" s="1"/>
  <c r="I223" i="8"/>
  <c r="J223" i="8"/>
  <c r="P223" i="8" s="1"/>
  <c r="X223" i="8" s="1"/>
  <c r="K223" i="8"/>
  <c r="L223" i="8"/>
  <c r="Q223" i="8" s="1"/>
  <c r="V223" i="8" s="1"/>
  <c r="M223" i="8"/>
  <c r="S223" i="8"/>
  <c r="U223" i="8"/>
  <c r="B472" i="8"/>
  <c r="C472" i="8"/>
  <c r="D472" i="8"/>
  <c r="E472" i="8"/>
  <c r="N472" i="8" s="1"/>
  <c r="Y472" i="8" s="1"/>
  <c r="F472" i="8"/>
  <c r="G472" i="8"/>
  <c r="H472" i="8"/>
  <c r="O472" i="8" s="1"/>
  <c r="W472" i="8" s="1"/>
  <c r="I472" i="8"/>
  <c r="J472" i="8"/>
  <c r="K472" i="8"/>
  <c r="L472" i="8"/>
  <c r="Q472" i="8" s="1"/>
  <c r="V472" i="8" s="1"/>
  <c r="M472" i="8"/>
  <c r="P472" i="8"/>
  <c r="X472" i="8" s="1"/>
  <c r="S472" i="8"/>
  <c r="U472" i="8"/>
  <c r="B358" i="8"/>
  <c r="C358" i="8"/>
  <c r="D358" i="8"/>
  <c r="E358" i="8"/>
  <c r="N358" i="8" s="1"/>
  <c r="Y358" i="8" s="1"/>
  <c r="F358" i="8"/>
  <c r="G358" i="8"/>
  <c r="H358" i="8"/>
  <c r="O358" i="8" s="1"/>
  <c r="W358" i="8" s="1"/>
  <c r="I358" i="8"/>
  <c r="J358" i="8"/>
  <c r="P358" i="8" s="1"/>
  <c r="X358" i="8" s="1"/>
  <c r="K358" i="8"/>
  <c r="L358" i="8"/>
  <c r="Q358" i="8" s="1"/>
  <c r="V358" i="8" s="1"/>
  <c r="M358" i="8"/>
  <c r="S358" i="8"/>
  <c r="U358" i="8"/>
  <c r="B359" i="8"/>
  <c r="C359" i="8"/>
  <c r="D359" i="8"/>
  <c r="E359" i="8"/>
  <c r="N359" i="8" s="1"/>
  <c r="Y359" i="8" s="1"/>
  <c r="F359" i="8"/>
  <c r="G359" i="8"/>
  <c r="H359" i="8"/>
  <c r="O359" i="8" s="1"/>
  <c r="W359" i="8" s="1"/>
  <c r="I359" i="8"/>
  <c r="J359" i="8"/>
  <c r="P359" i="8" s="1"/>
  <c r="X359" i="8" s="1"/>
  <c r="K359" i="8"/>
  <c r="L359" i="8"/>
  <c r="Q359" i="8" s="1"/>
  <c r="V359" i="8" s="1"/>
  <c r="M359" i="8"/>
  <c r="S359" i="8"/>
  <c r="U359" i="8"/>
  <c r="B473" i="8"/>
  <c r="C473" i="8"/>
  <c r="D473" i="8"/>
  <c r="E473" i="8"/>
  <c r="N473" i="8" s="1"/>
  <c r="Y473" i="8" s="1"/>
  <c r="F473" i="8"/>
  <c r="G473" i="8"/>
  <c r="H473" i="8"/>
  <c r="O473" i="8" s="1"/>
  <c r="W473" i="8" s="1"/>
  <c r="I473" i="8"/>
  <c r="J473" i="8"/>
  <c r="P473" i="8" s="1"/>
  <c r="X473" i="8" s="1"/>
  <c r="K473" i="8"/>
  <c r="L473" i="8"/>
  <c r="Q473" i="8" s="1"/>
  <c r="V473" i="8" s="1"/>
  <c r="M473" i="8"/>
  <c r="S473" i="8"/>
  <c r="U473" i="8"/>
  <c r="B474" i="8"/>
  <c r="C474" i="8"/>
  <c r="D474" i="8"/>
  <c r="E474" i="8"/>
  <c r="N474" i="8" s="1"/>
  <c r="Y474" i="8" s="1"/>
  <c r="F474" i="8"/>
  <c r="G474" i="8"/>
  <c r="H474" i="8"/>
  <c r="O474" i="8" s="1"/>
  <c r="I474" i="8"/>
  <c r="J474" i="8"/>
  <c r="P474" i="8" s="1"/>
  <c r="X474" i="8" s="1"/>
  <c r="K474" i="8"/>
  <c r="L474" i="8"/>
  <c r="Q474" i="8" s="1"/>
  <c r="V474" i="8" s="1"/>
  <c r="M474" i="8"/>
  <c r="S474" i="8"/>
  <c r="U474" i="8"/>
  <c r="B475" i="8"/>
  <c r="C475" i="8"/>
  <c r="D475" i="8"/>
  <c r="E475" i="8"/>
  <c r="N475" i="8" s="1"/>
  <c r="Y475" i="8" s="1"/>
  <c r="F475" i="8"/>
  <c r="G475" i="8"/>
  <c r="H475" i="8"/>
  <c r="O475" i="8" s="1"/>
  <c r="I475" i="8"/>
  <c r="J475" i="8"/>
  <c r="K475" i="8"/>
  <c r="L475" i="8"/>
  <c r="Q475" i="8" s="1"/>
  <c r="V475" i="8" s="1"/>
  <c r="M475" i="8"/>
  <c r="P475" i="8"/>
  <c r="X475" i="8" s="1"/>
  <c r="S475" i="8"/>
  <c r="U475" i="8"/>
  <c r="B476" i="8"/>
  <c r="C476" i="8"/>
  <c r="D476" i="8"/>
  <c r="E476" i="8"/>
  <c r="N476" i="8" s="1"/>
  <c r="Y476" i="8" s="1"/>
  <c r="F476" i="8"/>
  <c r="G476" i="8"/>
  <c r="H476" i="8"/>
  <c r="O476" i="8" s="1"/>
  <c r="W476" i="8" s="1"/>
  <c r="I476" i="8"/>
  <c r="J476" i="8"/>
  <c r="P476" i="8" s="1"/>
  <c r="X476" i="8" s="1"/>
  <c r="K476" i="8"/>
  <c r="L476" i="8"/>
  <c r="Q476" i="8" s="1"/>
  <c r="V476" i="8" s="1"/>
  <c r="M476" i="8"/>
  <c r="S476" i="8"/>
  <c r="U476" i="8"/>
  <c r="B477" i="8"/>
  <c r="C477" i="8"/>
  <c r="D477" i="8"/>
  <c r="E477" i="8"/>
  <c r="N477" i="8" s="1"/>
  <c r="Y477" i="8" s="1"/>
  <c r="F477" i="8"/>
  <c r="G477" i="8"/>
  <c r="H477" i="8"/>
  <c r="O477" i="8" s="1"/>
  <c r="W477" i="8" s="1"/>
  <c r="I477" i="8"/>
  <c r="J477" i="8"/>
  <c r="P477" i="8" s="1"/>
  <c r="X477" i="8" s="1"/>
  <c r="K477" i="8"/>
  <c r="L477" i="8"/>
  <c r="Q477" i="8" s="1"/>
  <c r="V477" i="8" s="1"/>
  <c r="M477" i="8"/>
  <c r="S477" i="8"/>
  <c r="U477" i="8"/>
  <c r="B478" i="8"/>
  <c r="C478" i="8"/>
  <c r="D478" i="8"/>
  <c r="E478" i="8"/>
  <c r="N478" i="8" s="1"/>
  <c r="Y478" i="8" s="1"/>
  <c r="F478" i="8"/>
  <c r="G478" i="8"/>
  <c r="H478" i="8"/>
  <c r="O478" i="8" s="1"/>
  <c r="W478" i="8" s="1"/>
  <c r="I478" i="8"/>
  <c r="J478" i="8"/>
  <c r="K478" i="8"/>
  <c r="L478" i="8"/>
  <c r="Q478" i="8" s="1"/>
  <c r="V478" i="8" s="1"/>
  <c r="M478" i="8"/>
  <c r="P478" i="8"/>
  <c r="X478" i="8" s="1"/>
  <c r="S478" i="8"/>
  <c r="U478" i="8"/>
  <c r="B479" i="8"/>
  <c r="C479" i="8"/>
  <c r="D479" i="8"/>
  <c r="E479" i="8"/>
  <c r="N479" i="8" s="1"/>
  <c r="Y479" i="8" s="1"/>
  <c r="F479" i="8"/>
  <c r="G479" i="8"/>
  <c r="H479" i="8"/>
  <c r="O479" i="8" s="1"/>
  <c r="I479" i="8"/>
  <c r="J479" i="8"/>
  <c r="P479" i="8" s="1"/>
  <c r="X479" i="8" s="1"/>
  <c r="K479" i="8"/>
  <c r="L479" i="8"/>
  <c r="M479" i="8"/>
  <c r="Q479" i="8"/>
  <c r="V479" i="8" s="1"/>
  <c r="S479" i="8"/>
  <c r="U479" i="8"/>
  <c r="B480" i="8"/>
  <c r="C480" i="8"/>
  <c r="D480" i="8"/>
  <c r="E480" i="8"/>
  <c r="N480" i="8" s="1"/>
  <c r="Y480" i="8" s="1"/>
  <c r="F480" i="8"/>
  <c r="G480" i="8"/>
  <c r="H480" i="8"/>
  <c r="I480" i="8"/>
  <c r="J480" i="8"/>
  <c r="P480" i="8" s="1"/>
  <c r="X480" i="8" s="1"/>
  <c r="K480" i="8"/>
  <c r="L480" i="8"/>
  <c r="Q480" i="8" s="1"/>
  <c r="V480" i="8" s="1"/>
  <c r="M480" i="8"/>
  <c r="O480" i="8"/>
  <c r="S480" i="8"/>
  <c r="U480" i="8"/>
  <c r="B481" i="8"/>
  <c r="C481" i="8"/>
  <c r="D481" i="8"/>
  <c r="E481" i="8"/>
  <c r="N481" i="8" s="1"/>
  <c r="Y481" i="8" s="1"/>
  <c r="F481" i="8"/>
  <c r="G481" i="8"/>
  <c r="H481" i="8"/>
  <c r="O481" i="8" s="1"/>
  <c r="I481" i="8"/>
  <c r="J481" i="8"/>
  <c r="K481" i="8"/>
  <c r="L481" i="8"/>
  <c r="Q481" i="8" s="1"/>
  <c r="V481" i="8" s="1"/>
  <c r="M481" i="8"/>
  <c r="P481" i="8"/>
  <c r="X481" i="8" s="1"/>
  <c r="S481" i="8"/>
  <c r="U481" i="8"/>
  <c r="B482" i="8"/>
  <c r="C482" i="8"/>
  <c r="D482" i="8"/>
  <c r="E482" i="8"/>
  <c r="N482" i="8" s="1"/>
  <c r="Y482" i="8" s="1"/>
  <c r="F482" i="8"/>
  <c r="G482" i="8"/>
  <c r="H482" i="8"/>
  <c r="I482" i="8"/>
  <c r="J482" i="8"/>
  <c r="P482" i="8" s="1"/>
  <c r="X482" i="8" s="1"/>
  <c r="K482" i="8"/>
  <c r="L482" i="8"/>
  <c r="Q482" i="8" s="1"/>
  <c r="V482" i="8" s="1"/>
  <c r="M482" i="8"/>
  <c r="O482" i="8"/>
  <c r="W482" i="8" s="1"/>
  <c r="S482" i="8"/>
  <c r="U482" i="8"/>
  <c r="B483" i="8"/>
  <c r="C483" i="8"/>
  <c r="D483" i="8"/>
  <c r="E483" i="8"/>
  <c r="N483" i="8" s="1"/>
  <c r="Y483" i="8" s="1"/>
  <c r="F483" i="8"/>
  <c r="G483" i="8"/>
  <c r="H483" i="8"/>
  <c r="O483" i="8" s="1"/>
  <c r="I483" i="8"/>
  <c r="J483" i="8"/>
  <c r="K483" i="8"/>
  <c r="L483" i="8"/>
  <c r="Q483" i="8" s="1"/>
  <c r="V483" i="8" s="1"/>
  <c r="M483" i="8"/>
  <c r="P483" i="8"/>
  <c r="X483" i="8" s="1"/>
  <c r="S483" i="8"/>
  <c r="U483" i="8"/>
  <c r="B484" i="8"/>
  <c r="C484" i="8"/>
  <c r="D484" i="8"/>
  <c r="E484" i="8"/>
  <c r="N484" i="8" s="1"/>
  <c r="Y484" i="8" s="1"/>
  <c r="F484" i="8"/>
  <c r="G484" i="8"/>
  <c r="H484" i="8"/>
  <c r="O484" i="8" s="1"/>
  <c r="W484" i="8" s="1"/>
  <c r="I484" i="8"/>
  <c r="J484" i="8"/>
  <c r="P484" i="8" s="1"/>
  <c r="X484" i="8" s="1"/>
  <c r="K484" i="8"/>
  <c r="L484" i="8"/>
  <c r="Q484" i="8" s="1"/>
  <c r="V484" i="8" s="1"/>
  <c r="M484" i="8"/>
  <c r="S484" i="8"/>
  <c r="T484" i="8"/>
  <c r="U484" i="8"/>
  <c r="B485" i="8"/>
  <c r="C485" i="8"/>
  <c r="D485" i="8"/>
  <c r="E485" i="8"/>
  <c r="N485" i="8" s="1"/>
  <c r="Y485" i="8" s="1"/>
  <c r="F485" i="8"/>
  <c r="G485" i="8"/>
  <c r="H485" i="8"/>
  <c r="O485" i="8" s="1"/>
  <c r="W485" i="8" s="1"/>
  <c r="I485" i="8"/>
  <c r="J485" i="8"/>
  <c r="P485" i="8" s="1"/>
  <c r="X485" i="8" s="1"/>
  <c r="K485" i="8"/>
  <c r="L485" i="8"/>
  <c r="Q485" i="8" s="1"/>
  <c r="V485" i="8" s="1"/>
  <c r="M485" i="8"/>
  <c r="S485" i="8"/>
  <c r="U485" i="8"/>
  <c r="B486" i="8"/>
  <c r="C486" i="8"/>
  <c r="D486" i="8"/>
  <c r="E486" i="8"/>
  <c r="N486" i="8" s="1"/>
  <c r="Y486" i="8" s="1"/>
  <c r="F486" i="8"/>
  <c r="G486" i="8"/>
  <c r="H486" i="8"/>
  <c r="O486" i="8" s="1"/>
  <c r="I486" i="8"/>
  <c r="J486" i="8"/>
  <c r="K486" i="8"/>
  <c r="L486" i="8"/>
  <c r="M486" i="8"/>
  <c r="P486" i="8"/>
  <c r="X486" i="8" s="1"/>
  <c r="Q486" i="8"/>
  <c r="V486" i="8" s="1"/>
  <c r="S486" i="8"/>
  <c r="U486" i="8"/>
  <c r="B487" i="8"/>
  <c r="C487" i="8"/>
  <c r="D487" i="8"/>
  <c r="E487" i="8"/>
  <c r="N487" i="8" s="1"/>
  <c r="Y487" i="8" s="1"/>
  <c r="F487" i="8"/>
  <c r="G487" i="8"/>
  <c r="H487" i="8"/>
  <c r="O487" i="8" s="1"/>
  <c r="I487" i="8"/>
  <c r="J487" i="8"/>
  <c r="K487" i="8"/>
  <c r="L487" i="8"/>
  <c r="M487" i="8"/>
  <c r="P487" i="8"/>
  <c r="X487" i="8" s="1"/>
  <c r="Q487" i="8"/>
  <c r="V487" i="8" s="1"/>
  <c r="S487" i="8"/>
  <c r="U487" i="8"/>
  <c r="B488" i="8"/>
  <c r="C488" i="8"/>
  <c r="D488" i="8"/>
  <c r="E488" i="8"/>
  <c r="N488" i="8" s="1"/>
  <c r="Y488" i="8" s="1"/>
  <c r="F488" i="8"/>
  <c r="G488" i="8"/>
  <c r="H488" i="8"/>
  <c r="O488" i="8" s="1"/>
  <c r="I488" i="8"/>
  <c r="J488" i="8"/>
  <c r="P488" i="8" s="1"/>
  <c r="X488" i="8" s="1"/>
  <c r="K488" i="8"/>
  <c r="L488" i="8"/>
  <c r="M488" i="8"/>
  <c r="Q488" i="8"/>
  <c r="V488" i="8" s="1"/>
  <c r="S488" i="8"/>
  <c r="U488" i="8"/>
  <c r="B489" i="8"/>
  <c r="C489" i="8"/>
  <c r="D489" i="8"/>
  <c r="E489" i="8"/>
  <c r="N489" i="8" s="1"/>
  <c r="Y489" i="8" s="1"/>
  <c r="F489" i="8"/>
  <c r="G489" i="8"/>
  <c r="H489" i="8"/>
  <c r="I489" i="8"/>
  <c r="J489" i="8"/>
  <c r="K489" i="8"/>
  <c r="L489" i="8"/>
  <c r="M489" i="8"/>
  <c r="O489" i="8"/>
  <c r="W489" i="8" s="1"/>
  <c r="P489" i="8"/>
  <c r="X489" i="8" s="1"/>
  <c r="Q489" i="8"/>
  <c r="V489" i="8" s="1"/>
  <c r="S489" i="8"/>
  <c r="U489" i="8"/>
  <c r="B490" i="8"/>
  <c r="C490" i="8"/>
  <c r="D490" i="8"/>
  <c r="E490" i="8"/>
  <c r="N490" i="8" s="1"/>
  <c r="Y490" i="8" s="1"/>
  <c r="F490" i="8"/>
  <c r="G490" i="8"/>
  <c r="H490" i="8"/>
  <c r="O490" i="8" s="1"/>
  <c r="I490" i="8"/>
  <c r="J490" i="8"/>
  <c r="P490" i="8" s="1"/>
  <c r="X490" i="8" s="1"/>
  <c r="K490" i="8"/>
  <c r="L490" i="8"/>
  <c r="Q490" i="8" s="1"/>
  <c r="V490" i="8" s="1"/>
  <c r="M490" i="8"/>
  <c r="S490" i="8"/>
  <c r="U490" i="8"/>
  <c r="B491" i="8"/>
  <c r="C491" i="8"/>
  <c r="D491" i="8"/>
  <c r="E491" i="8"/>
  <c r="N491" i="8" s="1"/>
  <c r="Y491" i="8" s="1"/>
  <c r="F491" i="8"/>
  <c r="G491" i="8"/>
  <c r="H491" i="8"/>
  <c r="O491" i="8" s="1"/>
  <c r="W491" i="8" s="1"/>
  <c r="I491" i="8"/>
  <c r="J491" i="8"/>
  <c r="P491" i="8" s="1"/>
  <c r="X491" i="8" s="1"/>
  <c r="K491" i="8"/>
  <c r="L491" i="8"/>
  <c r="Q491" i="8" s="1"/>
  <c r="V491" i="8" s="1"/>
  <c r="M491" i="8"/>
  <c r="S491" i="8"/>
  <c r="T491" i="8"/>
  <c r="U491" i="8"/>
  <c r="B492" i="8"/>
  <c r="C492" i="8"/>
  <c r="D492" i="8"/>
  <c r="E492" i="8"/>
  <c r="N492" i="8" s="1"/>
  <c r="Y492" i="8" s="1"/>
  <c r="F492" i="8"/>
  <c r="G492" i="8"/>
  <c r="H492" i="8"/>
  <c r="O492" i="8" s="1"/>
  <c r="I492" i="8"/>
  <c r="J492" i="8"/>
  <c r="P492" i="8" s="1"/>
  <c r="X492" i="8" s="1"/>
  <c r="K492" i="8"/>
  <c r="L492" i="8"/>
  <c r="Q492" i="8" s="1"/>
  <c r="V492" i="8" s="1"/>
  <c r="M492" i="8"/>
  <c r="S492" i="8"/>
  <c r="U492" i="8"/>
  <c r="B493" i="8"/>
  <c r="C493" i="8"/>
  <c r="D493" i="8"/>
  <c r="E493" i="8"/>
  <c r="N493" i="8" s="1"/>
  <c r="Y493" i="8" s="1"/>
  <c r="F493" i="8"/>
  <c r="G493" i="8"/>
  <c r="H493" i="8"/>
  <c r="I493" i="8"/>
  <c r="J493" i="8"/>
  <c r="P493" i="8" s="1"/>
  <c r="X493" i="8" s="1"/>
  <c r="K493" i="8"/>
  <c r="L493" i="8"/>
  <c r="Q493" i="8" s="1"/>
  <c r="V493" i="8" s="1"/>
  <c r="M493" i="8"/>
  <c r="O493" i="8"/>
  <c r="S493" i="8"/>
  <c r="U493" i="8"/>
  <c r="B494" i="8"/>
  <c r="C494" i="8"/>
  <c r="D494" i="8"/>
  <c r="E494" i="8"/>
  <c r="N494" i="8" s="1"/>
  <c r="Y494" i="8" s="1"/>
  <c r="F494" i="8"/>
  <c r="G494" i="8"/>
  <c r="H494" i="8"/>
  <c r="O494" i="8" s="1"/>
  <c r="I494" i="8"/>
  <c r="J494" i="8"/>
  <c r="P494" i="8" s="1"/>
  <c r="X494" i="8" s="1"/>
  <c r="K494" i="8"/>
  <c r="L494" i="8"/>
  <c r="Q494" i="8" s="1"/>
  <c r="V494" i="8" s="1"/>
  <c r="M494" i="8"/>
  <c r="S494" i="8"/>
  <c r="U494" i="8"/>
  <c r="B495" i="8"/>
  <c r="C495" i="8"/>
  <c r="D495" i="8"/>
  <c r="E495" i="8"/>
  <c r="N495" i="8" s="1"/>
  <c r="Y495" i="8" s="1"/>
  <c r="F495" i="8"/>
  <c r="G495" i="8"/>
  <c r="H495" i="8"/>
  <c r="O495" i="8" s="1"/>
  <c r="W495" i="8" s="1"/>
  <c r="I495" i="8"/>
  <c r="J495" i="8"/>
  <c r="P495" i="8" s="1"/>
  <c r="X495" i="8" s="1"/>
  <c r="K495" i="8"/>
  <c r="L495" i="8"/>
  <c r="Q495" i="8" s="1"/>
  <c r="V495" i="8" s="1"/>
  <c r="M495" i="8"/>
  <c r="S495" i="8"/>
  <c r="U495" i="8"/>
  <c r="B496" i="8"/>
  <c r="C496" i="8"/>
  <c r="D496" i="8"/>
  <c r="E496" i="8"/>
  <c r="N496" i="8" s="1"/>
  <c r="Y496" i="8" s="1"/>
  <c r="F496" i="8"/>
  <c r="G496" i="8"/>
  <c r="H496" i="8"/>
  <c r="O496" i="8" s="1"/>
  <c r="I496" i="8"/>
  <c r="J496" i="8"/>
  <c r="P496" i="8" s="1"/>
  <c r="X496" i="8" s="1"/>
  <c r="K496" i="8"/>
  <c r="L496" i="8"/>
  <c r="Q496" i="8" s="1"/>
  <c r="V496" i="8" s="1"/>
  <c r="M496" i="8"/>
  <c r="S496" i="8"/>
  <c r="U496" i="8"/>
  <c r="B497" i="8"/>
  <c r="C497" i="8"/>
  <c r="D497" i="8"/>
  <c r="E497" i="8"/>
  <c r="N497" i="8" s="1"/>
  <c r="Y497" i="8" s="1"/>
  <c r="F497" i="8"/>
  <c r="G497" i="8"/>
  <c r="H497" i="8"/>
  <c r="O497" i="8" s="1"/>
  <c r="I497" i="8"/>
  <c r="J497" i="8"/>
  <c r="P497" i="8" s="1"/>
  <c r="X497" i="8" s="1"/>
  <c r="K497" i="8"/>
  <c r="L497" i="8"/>
  <c r="Q497" i="8" s="1"/>
  <c r="V497" i="8" s="1"/>
  <c r="M497" i="8"/>
  <c r="S497" i="8"/>
  <c r="U497" i="8"/>
  <c r="B498" i="8"/>
  <c r="C498" i="8"/>
  <c r="D498" i="8"/>
  <c r="E498" i="8"/>
  <c r="N498" i="8" s="1"/>
  <c r="Y498" i="8" s="1"/>
  <c r="F498" i="8"/>
  <c r="G498" i="8"/>
  <c r="H498" i="8"/>
  <c r="O498" i="8" s="1"/>
  <c r="I498" i="8"/>
  <c r="J498" i="8"/>
  <c r="P498" i="8" s="1"/>
  <c r="X498" i="8" s="1"/>
  <c r="K498" i="8"/>
  <c r="L498" i="8"/>
  <c r="Q498" i="8" s="1"/>
  <c r="V498" i="8" s="1"/>
  <c r="M498" i="8"/>
  <c r="S498" i="8"/>
  <c r="U498" i="8"/>
  <c r="B499" i="8"/>
  <c r="C499" i="8"/>
  <c r="D499" i="8"/>
  <c r="E499" i="8"/>
  <c r="N499" i="8" s="1"/>
  <c r="Y499" i="8" s="1"/>
  <c r="F499" i="8"/>
  <c r="G499" i="8"/>
  <c r="H499" i="8"/>
  <c r="O499" i="8" s="1"/>
  <c r="W499" i="8" s="1"/>
  <c r="I499" i="8"/>
  <c r="J499" i="8"/>
  <c r="P499" i="8" s="1"/>
  <c r="X499" i="8" s="1"/>
  <c r="K499" i="8"/>
  <c r="L499" i="8"/>
  <c r="Q499" i="8" s="1"/>
  <c r="V499" i="8" s="1"/>
  <c r="M499" i="8"/>
  <c r="S499" i="8"/>
  <c r="U499" i="8"/>
  <c r="B500" i="8"/>
  <c r="C500" i="8"/>
  <c r="D500" i="8"/>
  <c r="E500" i="8"/>
  <c r="N500" i="8" s="1"/>
  <c r="Y500" i="8" s="1"/>
  <c r="F500" i="8"/>
  <c r="G500" i="8"/>
  <c r="H500" i="8"/>
  <c r="O500" i="8" s="1"/>
  <c r="I500" i="8"/>
  <c r="J500" i="8"/>
  <c r="P500" i="8" s="1"/>
  <c r="X500" i="8" s="1"/>
  <c r="K500" i="8"/>
  <c r="L500" i="8"/>
  <c r="Q500" i="8" s="1"/>
  <c r="V500" i="8" s="1"/>
  <c r="M500" i="8"/>
  <c r="S500" i="8"/>
  <c r="U500" i="8"/>
  <c r="B501" i="8"/>
  <c r="C501" i="8"/>
  <c r="D501" i="8"/>
  <c r="E501" i="8"/>
  <c r="N501" i="8" s="1"/>
  <c r="Y501" i="8" s="1"/>
  <c r="F501" i="8"/>
  <c r="G501" i="8"/>
  <c r="H501" i="8"/>
  <c r="I501" i="8"/>
  <c r="J501" i="8"/>
  <c r="K501" i="8"/>
  <c r="L501" i="8"/>
  <c r="Q501" i="8" s="1"/>
  <c r="V501" i="8" s="1"/>
  <c r="M501" i="8"/>
  <c r="O501" i="8"/>
  <c r="P501" i="8"/>
  <c r="X501" i="8" s="1"/>
  <c r="S501" i="8"/>
  <c r="U501" i="8"/>
  <c r="B502" i="8"/>
  <c r="C502" i="8"/>
  <c r="D502" i="8"/>
  <c r="E502" i="8"/>
  <c r="N502" i="8" s="1"/>
  <c r="Y502" i="8" s="1"/>
  <c r="F502" i="8"/>
  <c r="G502" i="8"/>
  <c r="H502" i="8"/>
  <c r="O502" i="8" s="1"/>
  <c r="I502" i="8"/>
  <c r="J502" i="8"/>
  <c r="K502" i="8"/>
  <c r="L502" i="8"/>
  <c r="Q502" i="8" s="1"/>
  <c r="V502" i="8" s="1"/>
  <c r="M502" i="8"/>
  <c r="P502" i="8"/>
  <c r="X502" i="8" s="1"/>
  <c r="S502" i="8"/>
  <c r="U502" i="8"/>
  <c r="B503" i="8"/>
  <c r="C503" i="8"/>
  <c r="D503" i="8"/>
  <c r="E503" i="8"/>
  <c r="N503" i="8" s="1"/>
  <c r="Y503" i="8" s="1"/>
  <c r="F503" i="8"/>
  <c r="G503" i="8"/>
  <c r="H503" i="8"/>
  <c r="O503" i="8" s="1"/>
  <c r="W503" i="8" s="1"/>
  <c r="I503" i="8"/>
  <c r="J503" i="8"/>
  <c r="P503" i="8" s="1"/>
  <c r="X503" i="8" s="1"/>
  <c r="K503" i="8"/>
  <c r="L503" i="8"/>
  <c r="Q503" i="8" s="1"/>
  <c r="V503" i="8" s="1"/>
  <c r="M503" i="8"/>
  <c r="S503" i="8"/>
  <c r="U503" i="8"/>
  <c r="B504" i="8"/>
  <c r="C504" i="8"/>
  <c r="D504" i="8"/>
  <c r="E504" i="8"/>
  <c r="N504" i="8" s="1"/>
  <c r="Y504" i="8" s="1"/>
  <c r="F504" i="8"/>
  <c r="G504" i="8"/>
  <c r="H504" i="8"/>
  <c r="O504" i="8" s="1"/>
  <c r="W504" i="8" s="1"/>
  <c r="I504" i="8"/>
  <c r="J504" i="8"/>
  <c r="P504" i="8" s="1"/>
  <c r="X504" i="8" s="1"/>
  <c r="K504" i="8"/>
  <c r="L504" i="8"/>
  <c r="Q504" i="8" s="1"/>
  <c r="V504" i="8" s="1"/>
  <c r="M504" i="8"/>
  <c r="S504" i="8"/>
  <c r="U504" i="8"/>
  <c r="B505" i="8"/>
  <c r="C505" i="8"/>
  <c r="D505" i="8"/>
  <c r="E505" i="8"/>
  <c r="N505" i="8" s="1"/>
  <c r="Y505" i="8" s="1"/>
  <c r="F505" i="8"/>
  <c r="G505" i="8"/>
  <c r="H505" i="8"/>
  <c r="O505" i="8" s="1"/>
  <c r="I505" i="8"/>
  <c r="J505" i="8"/>
  <c r="P505" i="8" s="1"/>
  <c r="X505" i="8" s="1"/>
  <c r="K505" i="8"/>
  <c r="L505" i="8"/>
  <c r="Q505" i="8" s="1"/>
  <c r="V505" i="8" s="1"/>
  <c r="M505" i="8"/>
  <c r="S505" i="8"/>
  <c r="U505" i="8"/>
  <c r="B506" i="8"/>
  <c r="C506" i="8"/>
  <c r="D506" i="8"/>
  <c r="E506" i="8"/>
  <c r="N506" i="8" s="1"/>
  <c r="Y506" i="8" s="1"/>
  <c r="F506" i="8"/>
  <c r="G506" i="8"/>
  <c r="H506" i="8"/>
  <c r="O506" i="8" s="1"/>
  <c r="I506" i="8"/>
  <c r="J506" i="8"/>
  <c r="P506" i="8" s="1"/>
  <c r="X506" i="8" s="1"/>
  <c r="K506" i="8"/>
  <c r="L506" i="8"/>
  <c r="Q506" i="8" s="1"/>
  <c r="V506" i="8" s="1"/>
  <c r="M506" i="8"/>
  <c r="S506" i="8"/>
  <c r="U506" i="8"/>
  <c r="B360" i="8"/>
  <c r="C360" i="8"/>
  <c r="D360" i="8"/>
  <c r="E360" i="8"/>
  <c r="N360" i="8" s="1"/>
  <c r="Y360" i="8" s="1"/>
  <c r="F360" i="8"/>
  <c r="G360" i="8"/>
  <c r="H360" i="8"/>
  <c r="O360" i="8" s="1"/>
  <c r="W360" i="8" s="1"/>
  <c r="I360" i="8"/>
  <c r="J360" i="8"/>
  <c r="P360" i="8" s="1"/>
  <c r="X360" i="8" s="1"/>
  <c r="K360" i="8"/>
  <c r="L360" i="8"/>
  <c r="Q360" i="8" s="1"/>
  <c r="V360" i="8" s="1"/>
  <c r="M360" i="8"/>
  <c r="S360" i="8"/>
  <c r="U360" i="8"/>
  <c r="B361" i="8"/>
  <c r="C361" i="8"/>
  <c r="D361" i="8"/>
  <c r="E361" i="8"/>
  <c r="N361" i="8" s="1"/>
  <c r="Y361" i="8" s="1"/>
  <c r="F361" i="8"/>
  <c r="G361" i="8"/>
  <c r="H361" i="8"/>
  <c r="O361" i="8" s="1"/>
  <c r="I361" i="8"/>
  <c r="J361" i="8"/>
  <c r="P361" i="8" s="1"/>
  <c r="X361" i="8" s="1"/>
  <c r="K361" i="8"/>
  <c r="L361" i="8"/>
  <c r="Q361" i="8" s="1"/>
  <c r="V361" i="8" s="1"/>
  <c r="M361" i="8"/>
  <c r="S361" i="8"/>
  <c r="U361" i="8"/>
  <c r="B362" i="8"/>
  <c r="C362" i="8"/>
  <c r="D362" i="8"/>
  <c r="E362" i="8"/>
  <c r="N362" i="8" s="1"/>
  <c r="Y362" i="8" s="1"/>
  <c r="F362" i="8"/>
  <c r="G362" i="8"/>
  <c r="H362" i="8"/>
  <c r="O362" i="8" s="1"/>
  <c r="I362" i="8"/>
  <c r="J362" i="8"/>
  <c r="P362" i="8" s="1"/>
  <c r="X362" i="8" s="1"/>
  <c r="K362" i="8"/>
  <c r="L362" i="8"/>
  <c r="Q362" i="8" s="1"/>
  <c r="V362" i="8" s="1"/>
  <c r="M362" i="8"/>
  <c r="S362" i="8"/>
  <c r="U362" i="8"/>
  <c r="B363" i="8"/>
  <c r="C363" i="8"/>
  <c r="D363" i="8"/>
  <c r="E363" i="8"/>
  <c r="N363" i="8" s="1"/>
  <c r="Y363" i="8" s="1"/>
  <c r="F363" i="8"/>
  <c r="G363" i="8"/>
  <c r="H363" i="8"/>
  <c r="O363" i="8" s="1"/>
  <c r="I363" i="8"/>
  <c r="J363" i="8"/>
  <c r="P363" i="8" s="1"/>
  <c r="X363" i="8" s="1"/>
  <c r="K363" i="8"/>
  <c r="L363" i="8"/>
  <c r="M363" i="8"/>
  <c r="Q363" i="8"/>
  <c r="V363" i="8" s="1"/>
  <c r="S363" i="8"/>
  <c r="U363" i="8"/>
  <c r="B142" i="8"/>
  <c r="C142" i="8"/>
  <c r="D142" i="8"/>
  <c r="E142" i="8"/>
  <c r="N142" i="8" s="1"/>
  <c r="Y142" i="8" s="1"/>
  <c r="F142" i="8"/>
  <c r="G142" i="8"/>
  <c r="H142" i="8"/>
  <c r="O142" i="8" s="1"/>
  <c r="W142" i="8" s="1"/>
  <c r="I142" i="8"/>
  <c r="J142" i="8"/>
  <c r="P142" i="8" s="1"/>
  <c r="X142" i="8" s="1"/>
  <c r="K142" i="8"/>
  <c r="L142" i="8"/>
  <c r="M142" i="8"/>
  <c r="Q142" i="8"/>
  <c r="V142" i="8" s="1"/>
  <c r="S142" i="8"/>
  <c r="U142" i="8"/>
  <c r="B507" i="8"/>
  <c r="C507" i="8"/>
  <c r="D507" i="8"/>
  <c r="E507" i="8"/>
  <c r="N507" i="8" s="1"/>
  <c r="Y507" i="8" s="1"/>
  <c r="F507" i="8"/>
  <c r="G507" i="8"/>
  <c r="H507" i="8"/>
  <c r="O507" i="8" s="1"/>
  <c r="I507" i="8"/>
  <c r="J507" i="8"/>
  <c r="P507" i="8" s="1"/>
  <c r="X507" i="8" s="1"/>
  <c r="K507" i="8"/>
  <c r="L507" i="8"/>
  <c r="Q507" i="8" s="1"/>
  <c r="V507" i="8" s="1"/>
  <c r="M507" i="8"/>
  <c r="S507" i="8"/>
  <c r="U507" i="8"/>
  <c r="B255" i="8"/>
  <c r="C255" i="8"/>
  <c r="D255" i="8"/>
  <c r="E255" i="8"/>
  <c r="N255" i="8" s="1"/>
  <c r="Y255" i="8" s="1"/>
  <c r="F255" i="8"/>
  <c r="G255" i="8"/>
  <c r="H255" i="8"/>
  <c r="O255" i="8" s="1"/>
  <c r="I255" i="8"/>
  <c r="J255" i="8"/>
  <c r="P255" i="8" s="1"/>
  <c r="X255" i="8" s="1"/>
  <c r="K255" i="8"/>
  <c r="L255" i="8"/>
  <c r="Q255" i="8" s="1"/>
  <c r="V255" i="8" s="1"/>
  <c r="M255" i="8"/>
  <c r="S255" i="8"/>
  <c r="U255" i="8"/>
  <c r="B148" i="8"/>
  <c r="C148" i="8"/>
  <c r="D148" i="8"/>
  <c r="E148" i="8"/>
  <c r="N148" i="8" s="1"/>
  <c r="Y148" i="8" s="1"/>
  <c r="F148" i="8"/>
  <c r="G148" i="8"/>
  <c r="H148" i="8"/>
  <c r="O148" i="8" s="1"/>
  <c r="I148" i="8"/>
  <c r="J148" i="8"/>
  <c r="P148" i="8" s="1"/>
  <c r="X148" i="8" s="1"/>
  <c r="K148" i="8"/>
  <c r="L148" i="8"/>
  <c r="Q148" i="8" s="1"/>
  <c r="V148" i="8" s="1"/>
  <c r="M148" i="8"/>
  <c r="S148" i="8"/>
  <c r="U148" i="8"/>
  <c r="B508" i="8"/>
  <c r="C508" i="8"/>
  <c r="D508" i="8"/>
  <c r="E508" i="8"/>
  <c r="N508" i="8" s="1"/>
  <c r="Y508" i="8" s="1"/>
  <c r="F508" i="8"/>
  <c r="G508" i="8"/>
  <c r="H508" i="8"/>
  <c r="O508" i="8" s="1"/>
  <c r="W508" i="8" s="1"/>
  <c r="I508" i="8"/>
  <c r="J508" i="8"/>
  <c r="P508" i="8" s="1"/>
  <c r="X508" i="8" s="1"/>
  <c r="K508" i="8"/>
  <c r="L508" i="8"/>
  <c r="Q508" i="8" s="1"/>
  <c r="V508" i="8" s="1"/>
  <c r="M508" i="8"/>
  <c r="S508" i="8"/>
  <c r="U508" i="8"/>
  <c r="B509" i="8"/>
  <c r="C509" i="8"/>
  <c r="D509" i="8"/>
  <c r="E509" i="8"/>
  <c r="N509" i="8" s="1"/>
  <c r="Y509" i="8" s="1"/>
  <c r="F509" i="8"/>
  <c r="G509" i="8"/>
  <c r="H509" i="8"/>
  <c r="O509" i="8" s="1"/>
  <c r="I509" i="8"/>
  <c r="J509" i="8"/>
  <c r="P509" i="8" s="1"/>
  <c r="X509" i="8" s="1"/>
  <c r="K509" i="8"/>
  <c r="L509" i="8"/>
  <c r="Q509" i="8" s="1"/>
  <c r="V509" i="8" s="1"/>
  <c r="M509" i="8"/>
  <c r="S509" i="8"/>
  <c r="U509" i="8"/>
  <c r="B256" i="8"/>
  <c r="C256" i="8"/>
  <c r="D256" i="8"/>
  <c r="E256" i="8"/>
  <c r="N256" i="8" s="1"/>
  <c r="Y256" i="8" s="1"/>
  <c r="F256" i="8"/>
  <c r="G256" i="8"/>
  <c r="H256" i="8"/>
  <c r="I256" i="8"/>
  <c r="J256" i="8"/>
  <c r="K256" i="8"/>
  <c r="L256" i="8"/>
  <c r="Q256" i="8" s="1"/>
  <c r="V256" i="8" s="1"/>
  <c r="M256" i="8"/>
  <c r="O256" i="8"/>
  <c r="P256" i="8"/>
  <c r="X256" i="8" s="1"/>
  <c r="S256" i="8"/>
  <c r="U256" i="8"/>
  <c r="B143" i="8"/>
  <c r="C143" i="8"/>
  <c r="D143" i="8"/>
  <c r="E143" i="8"/>
  <c r="N143" i="8" s="1"/>
  <c r="Y143" i="8" s="1"/>
  <c r="F143" i="8"/>
  <c r="G143" i="8"/>
  <c r="H143" i="8"/>
  <c r="O143" i="8" s="1"/>
  <c r="I143" i="8"/>
  <c r="J143" i="8"/>
  <c r="P143" i="8" s="1"/>
  <c r="X143" i="8" s="1"/>
  <c r="K143" i="8"/>
  <c r="L143" i="8"/>
  <c r="Q143" i="8" s="1"/>
  <c r="V143" i="8" s="1"/>
  <c r="M143" i="8"/>
  <c r="S143" i="8"/>
  <c r="U143" i="8"/>
  <c r="B144" i="8"/>
  <c r="C144" i="8"/>
  <c r="D144" i="8"/>
  <c r="E144" i="8"/>
  <c r="N144" i="8" s="1"/>
  <c r="Y144" i="8" s="1"/>
  <c r="F144" i="8"/>
  <c r="G144" i="8"/>
  <c r="H144" i="8"/>
  <c r="O144" i="8" s="1"/>
  <c r="W144" i="8" s="1"/>
  <c r="I144" i="8"/>
  <c r="J144" i="8"/>
  <c r="P144" i="8" s="1"/>
  <c r="X144" i="8" s="1"/>
  <c r="K144" i="8"/>
  <c r="L144" i="8"/>
  <c r="Q144" i="8" s="1"/>
  <c r="V144" i="8" s="1"/>
  <c r="M144" i="8"/>
  <c r="S144" i="8"/>
  <c r="U144" i="8"/>
  <c r="B510" i="8"/>
  <c r="C510" i="8"/>
  <c r="D510" i="8"/>
  <c r="E510" i="8"/>
  <c r="N510" i="8" s="1"/>
  <c r="Y510" i="8" s="1"/>
  <c r="F510" i="8"/>
  <c r="G510" i="8"/>
  <c r="H510" i="8"/>
  <c r="O510" i="8" s="1"/>
  <c r="I510" i="8"/>
  <c r="J510" i="8"/>
  <c r="P510" i="8" s="1"/>
  <c r="X510" i="8" s="1"/>
  <c r="K510" i="8"/>
  <c r="L510" i="8"/>
  <c r="Q510" i="8" s="1"/>
  <c r="V510" i="8" s="1"/>
  <c r="M510" i="8"/>
  <c r="S510" i="8"/>
  <c r="U510" i="8"/>
  <c r="B8" i="8"/>
  <c r="C8" i="8"/>
  <c r="D8" i="8"/>
  <c r="E8" i="8"/>
  <c r="N8" i="8" s="1"/>
  <c r="Y8" i="8" s="1"/>
  <c r="F8" i="8"/>
  <c r="G8" i="8"/>
  <c r="H8" i="8"/>
  <c r="O8" i="8" s="1"/>
  <c r="I8" i="8"/>
  <c r="J8" i="8"/>
  <c r="P8" i="8" s="1"/>
  <c r="X8" i="8" s="1"/>
  <c r="K8" i="8"/>
  <c r="L8" i="8"/>
  <c r="Q8" i="8" s="1"/>
  <c r="V8" i="8" s="1"/>
  <c r="M8" i="8"/>
  <c r="S8" i="8"/>
  <c r="U8" i="8"/>
  <c r="B2" i="8"/>
  <c r="C2" i="8"/>
  <c r="D2" i="8"/>
  <c r="E2" i="8"/>
  <c r="N2" i="8" s="1"/>
  <c r="Y2" i="8" s="1"/>
  <c r="F2" i="8"/>
  <c r="G2" i="8"/>
  <c r="H2" i="8"/>
  <c r="O2" i="8" s="1"/>
  <c r="I2" i="8"/>
  <c r="J2" i="8"/>
  <c r="P2" i="8" s="1"/>
  <c r="X2" i="8" s="1"/>
  <c r="K2" i="8"/>
  <c r="L2" i="8"/>
  <c r="Q2" i="8" s="1"/>
  <c r="V2" i="8" s="1"/>
  <c r="M2" i="8"/>
  <c r="S2" i="8"/>
  <c r="U2" i="8"/>
  <c r="B3" i="8"/>
  <c r="C3" i="8"/>
  <c r="D3" i="8"/>
  <c r="E3" i="8"/>
  <c r="N3" i="8" s="1"/>
  <c r="F3" i="8"/>
  <c r="G3" i="8"/>
  <c r="H3" i="8"/>
  <c r="O3" i="8" s="1"/>
  <c r="W3" i="8" s="1"/>
  <c r="I3" i="8"/>
  <c r="J3" i="8"/>
  <c r="P3" i="8" s="1"/>
  <c r="X3" i="8" s="1"/>
  <c r="K3" i="8"/>
  <c r="L3" i="8"/>
  <c r="M3" i="8"/>
  <c r="Q3" i="8"/>
  <c r="V3" i="8" s="1"/>
  <c r="S3" i="8"/>
  <c r="U3" i="8"/>
  <c r="Y3" i="8"/>
  <c r="B4" i="8"/>
  <c r="C4" i="8"/>
  <c r="D4" i="8"/>
  <c r="E4" i="8"/>
  <c r="N4" i="8" s="1"/>
  <c r="Y4" i="8" s="1"/>
  <c r="F4" i="8"/>
  <c r="G4" i="8"/>
  <c r="H4" i="8"/>
  <c r="O4" i="8" s="1"/>
  <c r="I4" i="8"/>
  <c r="J4" i="8"/>
  <c r="P4" i="8" s="1"/>
  <c r="X4" i="8" s="1"/>
  <c r="K4" i="8"/>
  <c r="L4" i="8"/>
  <c r="Q4" i="8" s="1"/>
  <c r="V4" i="8" s="1"/>
  <c r="M4" i="8"/>
  <c r="S4" i="8"/>
  <c r="U4" i="8"/>
  <c r="B9" i="8"/>
  <c r="C9" i="8"/>
  <c r="D9" i="8"/>
  <c r="F9" i="8"/>
  <c r="G9" i="8"/>
  <c r="H9" i="8"/>
  <c r="O9" i="8" s="1"/>
  <c r="I9" i="8"/>
  <c r="J9" i="8"/>
  <c r="P9" i="8" s="1"/>
  <c r="X9" i="8" s="1"/>
  <c r="K9" i="8"/>
  <c r="L9" i="8"/>
  <c r="Q9" i="8" s="1"/>
  <c r="V9" i="8" s="1"/>
  <c r="M9" i="8"/>
  <c r="S9" i="8"/>
  <c r="U9" i="8"/>
  <c r="B12" i="8"/>
  <c r="C12" i="8"/>
  <c r="D12" i="8"/>
  <c r="E12" i="8"/>
  <c r="N12" i="8" s="1"/>
  <c r="Y12" i="8" s="1"/>
  <c r="F12" i="8"/>
  <c r="G12" i="8"/>
  <c r="H12" i="8"/>
  <c r="O12" i="8" s="1"/>
  <c r="I12" i="8"/>
  <c r="J12" i="8"/>
  <c r="P12" i="8" s="1"/>
  <c r="X12" i="8" s="1"/>
  <c r="K12" i="8"/>
  <c r="L12" i="8"/>
  <c r="Q12" i="8" s="1"/>
  <c r="V12" i="8" s="1"/>
  <c r="M12" i="8"/>
  <c r="S12" i="8"/>
  <c r="U12" i="8"/>
  <c r="B5" i="8"/>
  <c r="C5" i="8"/>
  <c r="D5" i="8"/>
  <c r="E5" i="8"/>
  <c r="N5" i="8" s="1"/>
  <c r="Y5" i="8" s="1"/>
  <c r="F5" i="8"/>
  <c r="G5" i="8"/>
  <c r="H5" i="8"/>
  <c r="O5" i="8" s="1"/>
  <c r="W5" i="8" s="1"/>
  <c r="I5" i="8"/>
  <c r="J5" i="8"/>
  <c r="P5" i="8" s="1"/>
  <c r="X5" i="8" s="1"/>
  <c r="K5" i="8"/>
  <c r="L5" i="8"/>
  <c r="Q5" i="8" s="1"/>
  <c r="V5" i="8" s="1"/>
  <c r="M5" i="8"/>
  <c r="S5" i="8"/>
  <c r="U5" i="8"/>
  <c r="B6" i="8"/>
  <c r="C6" i="8"/>
  <c r="D6" i="8"/>
  <c r="E6" i="8"/>
  <c r="N6" i="8" s="1"/>
  <c r="Y6" i="8" s="1"/>
  <c r="F6" i="8"/>
  <c r="G6" i="8"/>
  <c r="H6" i="8"/>
  <c r="O6" i="8" s="1"/>
  <c r="W6" i="8" s="1"/>
  <c r="I6" i="8"/>
  <c r="J6" i="8"/>
  <c r="P6" i="8" s="1"/>
  <c r="X6" i="8" s="1"/>
  <c r="K6" i="8"/>
  <c r="L6" i="8"/>
  <c r="Q6" i="8" s="1"/>
  <c r="V6" i="8" s="1"/>
  <c r="M6" i="8"/>
  <c r="S6" i="8"/>
  <c r="U6" i="8"/>
  <c r="B7" i="8"/>
  <c r="C7" i="8"/>
  <c r="D7" i="8"/>
  <c r="E7" i="8"/>
  <c r="N7" i="8" s="1"/>
  <c r="Y7" i="8" s="1"/>
  <c r="F7" i="8"/>
  <c r="G7" i="8"/>
  <c r="H7" i="8"/>
  <c r="O7" i="8" s="1"/>
  <c r="W7" i="8" s="1"/>
  <c r="I7" i="8"/>
  <c r="J7" i="8"/>
  <c r="P7" i="8" s="1"/>
  <c r="X7" i="8" s="1"/>
  <c r="K7" i="8"/>
  <c r="L7" i="8"/>
  <c r="Q7" i="8" s="1"/>
  <c r="V7" i="8" s="1"/>
  <c r="M7" i="8"/>
  <c r="S7" i="8"/>
  <c r="U7" i="8"/>
  <c r="B74" i="8"/>
  <c r="C74" i="8"/>
  <c r="D74" i="8"/>
  <c r="E74" i="8"/>
  <c r="N74" i="8" s="1"/>
  <c r="Y74" i="8" s="1"/>
  <c r="F74" i="8"/>
  <c r="G74" i="8"/>
  <c r="H74" i="8"/>
  <c r="O74" i="8" s="1"/>
  <c r="W74" i="8" s="1"/>
  <c r="I74" i="8"/>
  <c r="J74" i="8"/>
  <c r="P74" i="8" s="1"/>
  <c r="X74" i="8" s="1"/>
  <c r="K74" i="8"/>
  <c r="L74" i="8"/>
  <c r="Q74" i="8" s="1"/>
  <c r="V74" i="8" s="1"/>
  <c r="M74" i="8"/>
  <c r="S74" i="8"/>
  <c r="U74" i="8"/>
  <c r="B114" i="8"/>
  <c r="C114" i="8"/>
  <c r="D114" i="8"/>
  <c r="E114" i="8"/>
  <c r="N114" i="8" s="1"/>
  <c r="Y114" i="8" s="1"/>
  <c r="F114" i="8"/>
  <c r="G114" i="8"/>
  <c r="H114" i="8"/>
  <c r="O114" i="8" s="1"/>
  <c r="W114" i="8" s="1"/>
  <c r="I114" i="8"/>
  <c r="J114" i="8"/>
  <c r="P114" i="8" s="1"/>
  <c r="X114" i="8" s="1"/>
  <c r="K114" i="8"/>
  <c r="L114" i="8"/>
  <c r="Q114" i="8" s="1"/>
  <c r="V114" i="8" s="1"/>
  <c r="M114" i="8"/>
  <c r="S114" i="8"/>
  <c r="U114" i="8"/>
  <c r="B511" i="8"/>
  <c r="C511" i="8"/>
  <c r="D511" i="8"/>
  <c r="E511" i="8"/>
  <c r="N511" i="8" s="1"/>
  <c r="Y511" i="8" s="1"/>
  <c r="F511" i="8"/>
  <c r="G511" i="8"/>
  <c r="H511" i="8"/>
  <c r="O511" i="8" s="1"/>
  <c r="W511" i="8" s="1"/>
  <c r="I511" i="8"/>
  <c r="J511" i="8"/>
  <c r="P511" i="8" s="1"/>
  <c r="X511" i="8" s="1"/>
  <c r="K511" i="8"/>
  <c r="L511" i="8"/>
  <c r="M511" i="8"/>
  <c r="Q511" i="8"/>
  <c r="V511" i="8" s="1"/>
  <c r="S511" i="8"/>
  <c r="U511" i="8"/>
  <c r="B512" i="8"/>
  <c r="C512" i="8"/>
  <c r="D512" i="8"/>
  <c r="E512" i="8"/>
  <c r="N512" i="8" s="1"/>
  <c r="Y512" i="8" s="1"/>
  <c r="F512" i="8"/>
  <c r="G512" i="8"/>
  <c r="H512" i="8"/>
  <c r="O512" i="8" s="1"/>
  <c r="W512" i="8" s="1"/>
  <c r="I512" i="8"/>
  <c r="J512" i="8"/>
  <c r="P512" i="8" s="1"/>
  <c r="X512" i="8" s="1"/>
  <c r="K512" i="8"/>
  <c r="L512" i="8"/>
  <c r="Q512" i="8" s="1"/>
  <c r="V512" i="8" s="1"/>
  <c r="M512" i="8"/>
  <c r="S512" i="8"/>
  <c r="U512" i="8"/>
  <c r="B513" i="8"/>
  <c r="C513" i="8"/>
  <c r="D513" i="8"/>
  <c r="E513" i="8"/>
  <c r="N513" i="8" s="1"/>
  <c r="Y513" i="8" s="1"/>
  <c r="F513" i="8"/>
  <c r="G513" i="8"/>
  <c r="H513" i="8"/>
  <c r="O513" i="8" s="1"/>
  <c r="W513" i="8" s="1"/>
  <c r="I513" i="8"/>
  <c r="J513" i="8"/>
  <c r="P513" i="8" s="1"/>
  <c r="X513" i="8" s="1"/>
  <c r="K513" i="8"/>
  <c r="L513" i="8"/>
  <c r="Q513" i="8" s="1"/>
  <c r="V513" i="8" s="1"/>
  <c r="M513" i="8"/>
  <c r="S513" i="8"/>
  <c r="U513" i="8"/>
  <c r="B514" i="8"/>
  <c r="C514" i="8"/>
  <c r="D514" i="8"/>
  <c r="E514" i="8"/>
  <c r="N514" i="8" s="1"/>
  <c r="Y514" i="8" s="1"/>
  <c r="F514" i="8"/>
  <c r="G514" i="8"/>
  <c r="H514" i="8"/>
  <c r="O514" i="8" s="1"/>
  <c r="W514" i="8" s="1"/>
  <c r="I514" i="8"/>
  <c r="J514" i="8"/>
  <c r="P514" i="8" s="1"/>
  <c r="X514" i="8" s="1"/>
  <c r="K514" i="8"/>
  <c r="L514" i="8"/>
  <c r="Q514" i="8" s="1"/>
  <c r="V514" i="8" s="1"/>
  <c r="M514" i="8"/>
  <c r="S514" i="8"/>
  <c r="U514" i="8"/>
  <c r="B515" i="8"/>
  <c r="C515" i="8"/>
  <c r="D515" i="8"/>
  <c r="E515" i="8"/>
  <c r="N515" i="8" s="1"/>
  <c r="Y515" i="8" s="1"/>
  <c r="F515" i="8"/>
  <c r="G515" i="8"/>
  <c r="H515" i="8"/>
  <c r="O515" i="8" s="1"/>
  <c r="W515" i="8" s="1"/>
  <c r="I515" i="8"/>
  <c r="J515" i="8"/>
  <c r="P515" i="8" s="1"/>
  <c r="X515" i="8" s="1"/>
  <c r="K515" i="8"/>
  <c r="L515" i="8"/>
  <c r="Q515" i="8" s="1"/>
  <c r="V515" i="8" s="1"/>
  <c r="M515" i="8"/>
  <c r="S515" i="8"/>
  <c r="U515" i="8"/>
  <c r="B516" i="8"/>
  <c r="C516" i="8"/>
  <c r="D516" i="8"/>
  <c r="E516" i="8"/>
  <c r="N516" i="8" s="1"/>
  <c r="Y516" i="8" s="1"/>
  <c r="F516" i="8"/>
  <c r="G516" i="8"/>
  <c r="H516" i="8"/>
  <c r="O516" i="8" s="1"/>
  <c r="W516" i="8" s="1"/>
  <c r="I516" i="8"/>
  <c r="J516" i="8"/>
  <c r="P516" i="8" s="1"/>
  <c r="X516" i="8" s="1"/>
  <c r="K516" i="8"/>
  <c r="L516" i="8"/>
  <c r="M516" i="8"/>
  <c r="Q516" i="8"/>
  <c r="V516" i="8" s="1"/>
  <c r="S516" i="8"/>
  <c r="U516" i="8"/>
  <c r="B517" i="8"/>
  <c r="C517" i="8"/>
  <c r="D517" i="8"/>
  <c r="E517" i="8"/>
  <c r="N517" i="8" s="1"/>
  <c r="Y517" i="8" s="1"/>
  <c r="F517" i="8"/>
  <c r="G517" i="8"/>
  <c r="H517" i="8"/>
  <c r="O517" i="8" s="1"/>
  <c r="W517" i="8" s="1"/>
  <c r="I517" i="8"/>
  <c r="J517" i="8"/>
  <c r="K517" i="8"/>
  <c r="L517" i="8"/>
  <c r="Q517" i="8" s="1"/>
  <c r="V517" i="8" s="1"/>
  <c r="M517" i="8"/>
  <c r="P517" i="8"/>
  <c r="X517" i="8" s="1"/>
  <c r="S517" i="8"/>
  <c r="U517" i="8"/>
  <c r="B518" i="8"/>
  <c r="C518" i="8"/>
  <c r="D518" i="8"/>
  <c r="E518" i="8"/>
  <c r="N518" i="8" s="1"/>
  <c r="Y518" i="8" s="1"/>
  <c r="F518" i="8"/>
  <c r="G518" i="8"/>
  <c r="H518" i="8"/>
  <c r="O518" i="8" s="1"/>
  <c r="W518" i="8" s="1"/>
  <c r="I518" i="8"/>
  <c r="J518" i="8"/>
  <c r="P518" i="8" s="1"/>
  <c r="X518" i="8" s="1"/>
  <c r="K518" i="8"/>
  <c r="L518" i="8"/>
  <c r="Q518" i="8" s="1"/>
  <c r="V518" i="8" s="1"/>
  <c r="M518" i="8"/>
  <c r="S518" i="8"/>
  <c r="U518" i="8"/>
  <c r="B519" i="8"/>
  <c r="C519" i="8"/>
  <c r="D519" i="8"/>
  <c r="E519" i="8"/>
  <c r="N519" i="8" s="1"/>
  <c r="Y519" i="8" s="1"/>
  <c r="F519" i="8"/>
  <c r="G519" i="8"/>
  <c r="H519" i="8"/>
  <c r="O519" i="8" s="1"/>
  <c r="W519" i="8" s="1"/>
  <c r="I519" i="8"/>
  <c r="J519" i="8"/>
  <c r="K519" i="8"/>
  <c r="L519" i="8"/>
  <c r="M519" i="8"/>
  <c r="P519" i="8"/>
  <c r="X519" i="8" s="1"/>
  <c r="Q519" i="8"/>
  <c r="V519" i="8" s="1"/>
  <c r="S519" i="8"/>
  <c r="U519" i="8"/>
  <c r="B185" i="8"/>
  <c r="C185" i="8"/>
  <c r="D185" i="8"/>
  <c r="E185" i="8"/>
  <c r="N185" i="8" s="1"/>
  <c r="Y185" i="8" s="1"/>
  <c r="F185" i="8"/>
  <c r="G185" i="8"/>
  <c r="H185" i="8"/>
  <c r="O185" i="8" s="1"/>
  <c r="W185" i="8" s="1"/>
  <c r="I185" i="8"/>
  <c r="J185" i="8"/>
  <c r="K185" i="8"/>
  <c r="L185" i="8"/>
  <c r="Q185" i="8" s="1"/>
  <c r="V185" i="8" s="1"/>
  <c r="M185" i="8"/>
  <c r="P185" i="8"/>
  <c r="X185" i="8" s="1"/>
  <c r="S185" i="8"/>
  <c r="T185" i="8"/>
  <c r="U185" i="8"/>
  <c r="B188" i="8"/>
  <c r="C188" i="8"/>
  <c r="D188" i="8"/>
  <c r="E188" i="8"/>
  <c r="N188" i="8" s="1"/>
  <c r="Y188" i="8" s="1"/>
  <c r="F188" i="8"/>
  <c r="G188" i="8"/>
  <c r="H188" i="8"/>
  <c r="O188" i="8" s="1"/>
  <c r="W188" i="8" s="1"/>
  <c r="I188" i="8"/>
  <c r="J188" i="8"/>
  <c r="P188" i="8" s="1"/>
  <c r="X188" i="8" s="1"/>
  <c r="K188" i="8"/>
  <c r="L188" i="8"/>
  <c r="Q188" i="8" s="1"/>
  <c r="V188" i="8" s="1"/>
  <c r="M188" i="8"/>
  <c r="S188" i="8"/>
  <c r="U188" i="8"/>
  <c r="B520" i="8"/>
  <c r="C520" i="8"/>
  <c r="D520" i="8"/>
  <c r="E520" i="8"/>
  <c r="N520" i="8" s="1"/>
  <c r="Y520" i="8" s="1"/>
  <c r="F520" i="8"/>
  <c r="G520" i="8"/>
  <c r="H520" i="8"/>
  <c r="O520" i="8" s="1"/>
  <c r="W520" i="8" s="1"/>
  <c r="I520" i="8"/>
  <c r="J520" i="8"/>
  <c r="K520" i="8"/>
  <c r="L520" i="8"/>
  <c r="M520" i="8"/>
  <c r="P520" i="8"/>
  <c r="X520" i="8" s="1"/>
  <c r="Q520" i="8"/>
  <c r="V520" i="8" s="1"/>
  <c r="S520" i="8"/>
  <c r="U520" i="8"/>
  <c r="B521" i="8"/>
  <c r="C521" i="8"/>
  <c r="D521" i="8"/>
  <c r="E521" i="8"/>
  <c r="N521" i="8" s="1"/>
  <c r="Y521" i="8" s="1"/>
  <c r="F521" i="8"/>
  <c r="G521" i="8"/>
  <c r="H521" i="8"/>
  <c r="O521" i="8" s="1"/>
  <c r="W521" i="8" s="1"/>
  <c r="I521" i="8"/>
  <c r="J521" i="8"/>
  <c r="P521" i="8" s="1"/>
  <c r="X521" i="8" s="1"/>
  <c r="K521" i="8"/>
  <c r="L521" i="8"/>
  <c r="Q521" i="8" s="1"/>
  <c r="V521" i="8" s="1"/>
  <c r="M521" i="8"/>
  <c r="S521" i="8"/>
  <c r="U521" i="8"/>
  <c r="B522" i="8"/>
  <c r="C522" i="8"/>
  <c r="D522" i="8"/>
  <c r="E522" i="8"/>
  <c r="N522" i="8" s="1"/>
  <c r="Y522" i="8" s="1"/>
  <c r="F522" i="8"/>
  <c r="G522" i="8"/>
  <c r="H522" i="8"/>
  <c r="O522" i="8" s="1"/>
  <c r="W522" i="8" s="1"/>
  <c r="I522" i="8"/>
  <c r="J522" i="8"/>
  <c r="P522" i="8" s="1"/>
  <c r="X522" i="8" s="1"/>
  <c r="K522" i="8"/>
  <c r="L522" i="8"/>
  <c r="M522" i="8"/>
  <c r="Q522" i="8"/>
  <c r="V522" i="8" s="1"/>
  <c r="S522" i="8"/>
  <c r="T522" i="8"/>
  <c r="U522" i="8"/>
  <c r="B130" i="8"/>
  <c r="C130" i="8"/>
  <c r="D130" i="8"/>
  <c r="E130" i="8"/>
  <c r="N130" i="8" s="1"/>
  <c r="Y130" i="8" s="1"/>
  <c r="F130" i="8"/>
  <c r="G130" i="8"/>
  <c r="H130" i="8"/>
  <c r="O130" i="8" s="1"/>
  <c r="W130" i="8" s="1"/>
  <c r="I130" i="8"/>
  <c r="J130" i="8"/>
  <c r="K130" i="8"/>
  <c r="L130" i="8"/>
  <c r="M130" i="8"/>
  <c r="P130" i="8"/>
  <c r="X130" i="8" s="1"/>
  <c r="Q130" i="8"/>
  <c r="V130" i="8" s="1"/>
  <c r="S130" i="8"/>
  <c r="U130" i="8"/>
  <c r="B156" i="8"/>
  <c r="C156" i="8"/>
  <c r="D156" i="8"/>
  <c r="E156" i="8"/>
  <c r="N156" i="8" s="1"/>
  <c r="Y156" i="8" s="1"/>
  <c r="F156" i="8"/>
  <c r="G156" i="8"/>
  <c r="H156" i="8"/>
  <c r="O156" i="8" s="1"/>
  <c r="W156" i="8" s="1"/>
  <c r="I156" i="8"/>
  <c r="J156" i="8"/>
  <c r="P156" i="8" s="1"/>
  <c r="X156" i="8" s="1"/>
  <c r="K156" i="8"/>
  <c r="L156" i="8"/>
  <c r="Q156" i="8" s="1"/>
  <c r="V156" i="8" s="1"/>
  <c r="M156" i="8"/>
  <c r="S156" i="8"/>
  <c r="U156" i="8"/>
  <c r="B523" i="8"/>
  <c r="C523" i="8"/>
  <c r="D523" i="8"/>
  <c r="E523" i="8"/>
  <c r="N523" i="8" s="1"/>
  <c r="Y523" i="8" s="1"/>
  <c r="F523" i="8"/>
  <c r="G523" i="8"/>
  <c r="H523" i="8"/>
  <c r="O523" i="8" s="1"/>
  <c r="W523" i="8" s="1"/>
  <c r="I523" i="8"/>
  <c r="J523" i="8"/>
  <c r="K523" i="8"/>
  <c r="L523" i="8"/>
  <c r="M523" i="8"/>
  <c r="P523" i="8"/>
  <c r="X523" i="8" s="1"/>
  <c r="Q523" i="8"/>
  <c r="V523" i="8" s="1"/>
  <c r="S523" i="8"/>
  <c r="U523" i="8"/>
  <c r="B524" i="8"/>
  <c r="C524" i="8"/>
  <c r="D524" i="8"/>
  <c r="E524" i="8"/>
  <c r="N524" i="8" s="1"/>
  <c r="Y524" i="8" s="1"/>
  <c r="F524" i="8"/>
  <c r="G524" i="8"/>
  <c r="H524" i="8"/>
  <c r="O524" i="8" s="1"/>
  <c r="W524" i="8" s="1"/>
  <c r="I524" i="8"/>
  <c r="J524" i="8"/>
  <c r="K524" i="8"/>
  <c r="L524" i="8"/>
  <c r="Q524" i="8" s="1"/>
  <c r="V524" i="8" s="1"/>
  <c r="M524" i="8"/>
  <c r="P524" i="8"/>
  <c r="X524" i="8" s="1"/>
  <c r="S524" i="8"/>
  <c r="T524" i="8"/>
  <c r="U524" i="8"/>
  <c r="B34" i="8"/>
  <c r="C34" i="8"/>
  <c r="D34" i="8"/>
  <c r="E34" i="8"/>
  <c r="N34" i="8" s="1"/>
  <c r="F34" i="8"/>
  <c r="G34" i="8"/>
  <c r="H34" i="8"/>
  <c r="O34" i="8" s="1"/>
  <c r="W34" i="8" s="1"/>
  <c r="I34" i="8"/>
  <c r="J34" i="8"/>
  <c r="P34" i="8" s="1"/>
  <c r="X34" i="8" s="1"/>
  <c r="K34" i="8"/>
  <c r="L34" i="8"/>
  <c r="Q34" i="8" s="1"/>
  <c r="V34" i="8" s="1"/>
  <c r="M34" i="8"/>
  <c r="S34" i="8"/>
  <c r="U34" i="8"/>
  <c r="Y34" i="8"/>
  <c r="B115" i="8"/>
  <c r="C115" i="8"/>
  <c r="D115" i="8"/>
  <c r="E115" i="8"/>
  <c r="N115" i="8" s="1"/>
  <c r="Y115" i="8" s="1"/>
  <c r="F115" i="8"/>
  <c r="G115" i="8"/>
  <c r="H115" i="8"/>
  <c r="O115" i="8" s="1"/>
  <c r="I115" i="8"/>
  <c r="J115" i="8"/>
  <c r="P115" i="8" s="1"/>
  <c r="X115" i="8" s="1"/>
  <c r="K115" i="8"/>
  <c r="L115" i="8"/>
  <c r="M115" i="8"/>
  <c r="Q115" i="8"/>
  <c r="V115" i="8" s="1"/>
  <c r="S115" i="8"/>
  <c r="U115" i="8"/>
  <c r="B172" i="8"/>
  <c r="C172" i="8"/>
  <c r="D172" i="8"/>
  <c r="E172" i="8"/>
  <c r="N172" i="8" s="1"/>
  <c r="Y172" i="8" s="1"/>
  <c r="F172" i="8"/>
  <c r="G172" i="8"/>
  <c r="H172" i="8"/>
  <c r="O172" i="8" s="1"/>
  <c r="W172" i="8" s="1"/>
  <c r="I172" i="8"/>
  <c r="J172" i="8"/>
  <c r="P172" i="8" s="1"/>
  <c r="X172" i="8" s="1"/>
  <c r="K172" i="8"/>
  <c r="L172" i="8"/>
  <c r="Q172" i="8" s="1"/>
  <c r="V172" i="8" s="1"/>
  <c r="M172" i="8"/>
  <c r="S172" i="8"/>
  <c r="U172" i="8"/>
  <c r="B525" i="8"/>
  <c r="C525" i="8"/>
  <c r="D525" i="8"/>
  <c r="E525" i="8"/>
  <c r="N525" i="8" s="1"/>
  <c r="Y525" i="8" s="1"/>
  <c r="F525" i="8"/>
  <c r="G525" i="8"/>
  <c r="H525" i="8"/>
  <c r="O525" i="8" s="1"/>
  <c r="W525" i="8" s="1"/>
  <c r="I525" i="8"/>
  <c r="J525" i="8"/>
  <c r="P525" i="8" s="1"/>
  <c r="X525" i="8" s="1"/>
  <c r="K525" i="8"/>
  <c r="L525" i="8"/>
  <c r="Q525" i="8" s="1"/>
  <c r="V525" i="8" s="1"/>
  <c r="M525" i="8"/>
  <c r="S525" i="8"/>
  <c r="U525" i="8"/>
  <c r="B526" i="8"/>
  <c r="C526" i="8"/>
  <c r="D526" i="8"/>
  <c r="E526" i="8"/>
  <c r="N526" i="8" s="1"/>
  <c r="Y526" i="8" s="1"/>
  <c r="F526" i="8"/>
  <c r="G526" i="8"/>
  <c r="H526" i="8"/>
  <c r="O526" i="8" s="1"/>
  <c r="W526" i="8" s="1"/>
  <c r="I526" i="8"/>
  <c r="J526" i="8"/>
  <c r="P526" i="8" s="1"/>
  <c r="X526" i="8" s="1"/>
  <c r="K526" i="8"/>
  <c r="L526" i="8"/>
  <c r="Q526" i="8" s="1"/>
  <c r="V526" i="8" s="1"/>
  <c r="M526" i="8"/>
  <c r="S526" i="8"/>
  <c r="U526" i="8"/>
  <c r="B257" i="8"/>
  <c r="C257" i="8"/>
  <c r="D257" i="8"/>
  <c r="E257" i="8"/>
  <c r="N257" i="8" s="1"/>
  <c r="Y257" i="8" s="1"/>
  <c r="F257" i="8"/>
  <c r="G257" i="8"/>
  <c r="H257" i="8"/>
  <c r="O257" i="8" s="1"/>
  <c r="W257" i="8" s="1"/>
  <c r="I257" i="8"/>
  <c r="J257" i="8"/>
  <c r="P257" i="8" s="1"/>
  <c r="X257" i="8" s="1"/>
  <c r="K257" i="8"/>
  <c r="L257" i="8"/>
  <c r="Q257" i="8" s="1"/>
  <c r="V257" i="8" s="1"/>
  <c r="M257" i="8"/>
  <c r="S257" i="8"/>
  <c r="U257" i="8"/>
  <c r="B527" i="8"/>
  <c r="C527" i="8"/>
  <c r="D527" i="8"/>
  <c r="E527" i="8"/>
  <c r="N527" i="8" s="1"/>
  <c r="Y527" i="8" s="1"/>
  <c r="F527" i="8"/>
  <c r="G527" i="8"/>
  <c r="H527" i="8"/>
  <c r="O527" i="8" s="1"/>
  <c r="W527" i="8" s="1"/>
  <c r="I527" i="8"/>
  <c r="J527" i="8"/>
  <c r="P527" i="8" s="1"/>
  <c r="X527" i="8" s="1"/>
  <c r="K527" i="8"/>
  <c r="L527" i="8"/>
  <c r="Q527" i="8" s="1"/>
  <c r="V527" i="8" s="1"/>
  <c r="M527" i="8"/>
  <c r="S527" i="8"/>
  <c r="U527" i="8"/>
  <c r="B68" i="8"/>
  <c r="C68" i="8"/>
  <c r="D68" i="8"/>
  <c r="E68" i="8"/>
  <c r="N68" i="8" s="1"/>
  <c r="Y68" i="8" s="1"/>
  <c r="F68" i="8"/>
  <c r="G68" i="8"/>
  <c r="H68" i="8"/>
  <c r="O68" i="8" s="1"/>
  <c r="W68" i="8" s="1"/>
  <c r="I68" i="8"/>
  <c r="J68" i="8"/>
  <c r="P68" i="8" s="1"/>
  <c r="X68" i="8" s="1"/>
  <c r="K68" i="8"/>
  <c r="L68" i="8"/>
  <c r="Q68" i="8" s="1"/>
  <c r="V68" i="8" s="1"/>
  <c r="M68" i="8"/>
  <c r="S68" i="8"/>
  <c r="U68" i="8"/>
  <c r="B87" i="8"/>
  <c r="C87" i="8"/>
  <c r="D87" i="8"/>
  <c r="E87" i="8"/>
  <c r="N87" i="8" s="1"/>
  <c r="Y87" i="8" s="1"/>
  <c r="F87" i="8"/>
  <c r="G87" i="8"/>
  <c r="H87" i="8"/>
  <c r="O87" i="8" s="1"/>
  <c r="W87" i="8" s="1"/>
  <c r="I87" i="8"/>
  <c r="J87" i="8"/>
  <c r="P87" i="8" s="1"/>
  <c r="X87" i="8" s="1"/>
  <c r="K87" i="8"/>
  <c r="L87" i="8"/>
  <c r="Q87" i="8" s="1"/>
  <c r="V87" i="8" s="1"/>
  <c r="M87" i="8"/>
  <c r="S87" i="8"/>
  <c r="U87" i="8"/>
  <c r="B79" i="8"/>
  <c r="C79" i="8"/>
  <c r="D79" i="8"/>
  <c r="E79" i="8"/>
  <c r="N79" i="8" s="1"/>
  <c r="Y79" i="8" s="1"/>
  <c r="F79" i="8"/>
  <c r="G79" i="8"/>
  <c r="H79" i="8"/>
  <c r="O79" i="8" s="1"/>
  <c r="I79" i="8"/>
  <c r="J79" i="8"/>
  <c r="P79" i="8" s="1"/>
  <c r="X79" i="8" s="1"/>
  <c r="K79" i="8"/>
  <c r="L79" i="8"/>
  <c r="Q79" i="8" s="1"/>
  <c r="V79" i="8" s="1"/>
  <c r="M79" i="8"/>
  <c r="S79" i="8"/>
  <c r="U79" i="8"/>
  <c r="B98" i="8"/>
  <c r="C98" i="8"/>
  <c r="D98" i="8"/>
  <c r="E98" i="8"/>
  <c r="N98" i="8" s="1"/>
  <c r="Y98" i="8" s="1"/>
  <c r="F98" i="8"/>
  <c r="G98" i="8"/>
  <c r="H98" i="8"/>
  <c r="O98" i="8" s="1"/>
  <c r="W98" i="8" s="1"/>
  <c r="I98" i="8"/>
  <c r="J98" i="8"/>
  <c r="P98" i="8" s="1"/>
  <c r="X98" i="8" s="1"/>
  <c r="K98" i="8"/>
  <c r="L98" i="8"/>
  <c r="Q98" i="8" s="1"/>
  <c r="V98" i="8" s="1"/>
  <c r="M98" i="8"/>
  <c r="S98" i="8"/>
  <c r="U98" i="8"/>
  <c r="B528" i="8"/>
  <c r="C528" i="8"/>
  <c r="D528" i="8"/>
  <c r="E528" i="8"/>
  <c r="N528" i="8" s="1"/>
  <c r="Y528" i="8" s="1"/>
  <c r="F528" i="8"/>
  <c r="G528" i="8"/>
  <c r="H528" i="8"/>
  <c r="O528" i="8" s="1"/>
  <c r="W528" i="8" s="1"/>
  <c r="I528" i="8"/>
  <c r="J528" i="8"/>
  <c r="P528" i="8" s="1"/>
  <c r="X528" i="8" s="1"/>
  <c r="K528" i="8"/>
  <c r="L528" i="8"/>
  <c r="Q528" i="8" s="1"/>
  <c r="V528" i="8" s="1"/>
  <c r="M528" i="8"/>
  <c r="S528" i="8"/>
  <c r="U528" i="8"/>
  <c r="B529" i="8"/>
  <c r="C529" i="8"/>
  <c r="D529" i="8"/>
  <c r="E529" i="8"/>
  <c r="N529" i="8" s="1"/>
  <c r="Y529" i="8" s="1"/>
  <c r="F529" i="8"/>
  <c r="G529" i="8"/>
  <c r="H529" i="8"/>
  <c r="O529" i="8" s="1"/>
  <c r="W529" i="8" s="1"/>
  <c r="I529" i="8"/>
  <c r="J529" i="8"/>
  <c r="P529" i="8" s="1"/>
  <c r="X529" i="8" s="1"/>
  <c r="K529" i="8"/>
  <c r="L529" i="8"/>
  <c r="Q529" i="8" s="1"/>
  <c r="V529" i="8" s="1"/>
  <c r="M529" i="8"/>
  <c r="S529" i="8"/>
  <c r="U529" i="8"/>
  <c r="B530" i="8"/>
  <c r="C530" i="8"/>
  <c r="D530" i="8"/>
  <c r="E530" i="8"/>
  <c r="N530" i="8" s="1"/>
  <c r="Y530" i="8" s="1"/>
  <c r="F530" i="8"/>
  <c r="G530" i="8"/>
  <c r="H530" i="8"/>
  <c r="O530" i="8" s="1"/>
  <c r="W530" i="8" s="1"/>
  <c r="I530" i="8"/>
  <c r="J530" i="8"/>
  <c r="P530" i="8" s="1"/>
  <c r="X530" i="8" s="1"/>
  <c r="K530" i="8"/>
  <c r="L530" i="8"/>
  <c r="Q530" i="8" s="1"/>
  <c r="V530" i="8" s="1"/>
  <c r="M530" i="8"/>
  <c r="S530" i="8"/>
  <c r="U530" i="8"/>
  <c r="B531" i="8"/>
  <c r="C531" i="8"/>
  <c r="D531" i="8"/>
  <c r="E531" i="8"/>
  <c r="N531" i="8" s="1"/>
  <c r="Y531" i="8" s="1"/>
  <c r="F531" i="8"/>
  <c r="G531" i="8"/>
  <c r="H531" i="8"/>
  <c r="O531" i="8" s="1"/>
  <c r="W531" i="8" s="1"/>
  <c r="I531" i="8"/>
  <c r="J531" i="8"/>
  <c r="P531" i="8" s="1"/>
  <c r="X531" i="8" s="1"/>
  <c r="K531" i="8"/>
  <c r="L531" i="8"/>
  <c r="Q531" i="8" s="1"/>
  <c r="V531" i="8" s="1"/>
  <c r="M531" i="8"/>
  <c r="S531" i="8"/>
  <c r="U531" i="8"/>
  <c r="B532" i="8"/>
  <c r="C532" i="8"/>
  <c r="D532" i="8"/>
  <c r="E532" i="8"/>
  <c r="N532" i="8" s="1"/>
  <c r="Y532" i="8" s="1"/>
  <c r="F532" i="8"/>
  <c r="G532" i="8"/>
  <c r="H532" i="8"/>
  <c r="O532" i="8" s="1"/>
  <c r="W532" i="8" s="1"/>
  <c r="I532" i="8"/>
  <c r="J532" i="8"/>
  <c r="K532" i="8"/>
  <c r="L532" i="8"/>
  <c r="Q532" i="8" s="1"/>
  <c r="V532" i="8" s="1"/>
  <c r="M532" i="8"/>
  <c r="P532" i="8"/>
  <c r="X532" i="8" s="1"/>
  <c r="S532" i="8"/>
  <c r="T532" i="8"/>
  <c r="U532" i="8"/>
  <c r="B71" i="8"/>
  <c r="C71" i="8"/>
  <c r="D71" i="8"/>
  <c r="E71" i="8"/>
  <c r="N71" i="8" s="1"/>
  <c r="Y71" i="8" s="1"/>
  <c r="F71" i="8"/>
  <c r="G71" i="8"/>
  <c r="H71" i="8"/>
  <c r="O71" i="8" s="1"/>
  <c r="W71" i="8" s="1"/>
  <c r="I71" i="8"/>
  <c r="J71" i="8"/>
  <c r="P71" i="8" s="1"/>
  <c r="X71" i="8" s="1"/>
  <c r="K71" i="8"/>
  <c r="L71" i="8"/>
  <c r="Q71" i="8" s="1"/>
  <c r="V71" i="8" s="1"/>
  <c r="M71" i="8"/>
  <c r="S71" i="8"/>
  <c r="U71" i="8"/>
  <c r="B88" i="8"/>
  <c r="C88" i="8"/>
  <c r="D88" i="8"/>
  <c r="E88" i="8"/>
  <c r="N88" i="8" s="1"/>
  <c r="Y88" i="8" s="1"/>
  <c r="F88" i="8"/>
  <c r="G88" i="8"/>
  <c r="H88" i="8"/>
  <c r="O88" i="8" s="1"/>
  <c r="I88" i="8"/>
  <c r="J88" i="8"/>
  <c r="P88" i="8" s="1"/>
  <c r="X88" i="8" s="1"/>
  <c r="K88" i="8"/>
  <c r="L88" i="8"/>
  <c r="Q88" i="8" s="1"/>
  <c r="V88" i="8" s="1"/>
  <c r="M88" i="8"/>
  <c r="S88" i="8"/>
  <c r="U88" i="8"/>
  <c r="B72" i="8"/>
  <c r="C72" i="8"/>
  <c r="D72" i="8"/>
  <c r="E72" i="8"/>
  <c r="N72" i="8" s="1"/>
  <c r="Y72" i="8" s="1"/>
  <c r="F72" i="8"/>
  <c r="G72" i="8"/>
  <c r="H72" i="8"/>
  <c r="O72" i="8" s="1"/>
  <c r="W72" i="8" s="1"/>
  <c r="I72" i="8"/>
  <c r="J72" i="8"/>
  <c r="P72" i="8" s="1"/>
  <c r="X72" i="8" s="1"/>
  <c r="K72" i="8"/>
  <c r="L72" i="8"/>
  <c r="Q72" i="8" s="1"/>
  <c r="V72" i="8" s="1"/>
  <c r="M72" i="8"/>
  <c r="S72" i="8"/>
  <c r="U72" i="8"/>
  <c r="B89" i="8"/>
  <c r="C89" i="8"/>
  <c r="D89" i="8"/>
  <c r="E89" i="8"/>
  <c r="N89" i="8" s="1"/>
  <c r="Y89" i="8" s="1"/>
  <c r="F89" i="8"/>
  <c r="G89" i="8"/>
  <c r="H89" i="8"/>
  <c r="O89" i="8" s="1"/>
  <c r="W89" i="8" s="1"/>
  <c r="I89" i="8"/>
  <c r="J89" i="8"/>
  <c r="P89" i="8" s="1"/>
  <c r="X89" i="8" s="1"/>
  <c r="K89" i="8"/>
  <c r="L89" i="8"/>
  <c r="Q89" i="8" s="1"/>
  <c r="V89" i="8" s="1"/>
  <c r="M89" i="8"/>
  <c r="S89" i="8"/>
  <c r="U89" i="8"/>
  <c r="B533" i="8"/>
  <c r="C533" i="8"/>
  <c r="D533" i="8"/>
  <c r="E533" i="8"/>
  <c r="N533" i="8" s="1"/>
  <c r="Y533" i="8" s="1"/>
  <c r="F533" i="8"/>
  <c r="G533" i="8"/>
  <c r="H533" i="8"/>
  <c r="O533" i="8" s="1"/>
  <c r="W533" i="8" s="1"/>
  <c r="I533" i="8"/>
  <c r="J533" i="8"/>
  <c r="P533" i="8" s="1"/>
  <c r="X533" i="8" s="1"/>
  <c r="K533" i="8"/>
  <c r="L533" i="8"/>
  <c r="Q533" i="8" s="1"/>
  <c r="V533" i="8" s="1"/>
  <c r="M533" i="8"/>
  <c r="S533" i="8"/>
  <c r="U533" i="8"/>
  <c r="B534" i="8"/>
  <c r="C534" i="8"/>
  <c r="D534" i="8"/>
  <c r="E534" i="8"/>
  <c r="N534" i="8" s="1"/>
  <c r="Y534" i="8" s="1"/>
  <c r="F534" i="8"/>
  <c r="G534" i="8"/>
  <c r="H534" i="8"/>
  <c r="O534" i="8" s="1"/>
  <c r="W534" i="8" s="1"/>
  <c r="I534" i="8"/>
  <c r="J534" i="8"/>
  <c r="P534" i="8" s="1"/>
  <c r="X534" i="8" s="1"/>
  <c r="K534" i="8"/>
  <c r="L534" i="8"/>
  <c r="Q534" i="8" s="1"/>
  <c r="V534" i="8" s="1"/>
  <c r="M534" i="8"/>
  <c r="S534" i="8"/>
  <c r="U534" i="8"/>
  <c r="B535" i="8"/>
  <c r="C535" i="8"/>
  <c r="D535" i="8"/>
  <c r="E535" i="8"/>
  <c r="N535" i="8" s="1"/>
  <c r="Y535" i="8" s="1"/>
  <c r="F535" i="8"/>
  <c r="G535" i="8"/>
  <c r="H535" i="8"/>
  <c r="O535" i="8" s="1"/>
  <c r="W535" i="8" s="1"/>
  <c r="I535" i="8"/>
  <c r="J535" i="8"/>
  <c r="K535" i="8"/>
  <c r="L535" i="8"/>
  <c r="Q535" i="8" s="1"/>
  <c r="V535" i="8" s="1"/>
  <c r="M535" i="8"/>
  <c r="P535" i="8"/>
  <c r="X535" i="8" s="1"/>
  <c r="S535" i="8"/>
  <c r="U535" i="8"/>
  <c r="B536" i="8"/>
  <c r="C536" i="8"/>
  <c r="D536" i="8"/>
  <c r="E536" i="8"/>
  <c r="N536" i="8" s="1"/>
  <c r="Y536" i="8" s="1"/>
  <c r="F536" i="8"/>
  <c r="G536" i="8"/>
  <c r="H536" i="8"/>
  <c r="O536" i="8" s="1"/>
  <c r="W536" i="8" s="1"/>
  <c r="I536" i="8"/>
  <c r="J536" i="8"/>
  <c r="K536" i="8"/>
  <c r="L536" i="8"/>
  <c r="Q536" i="8" s="1"/>
  <c r="V536" i="8" s="1"/>
  <c r="M536" i="8"/>
  <c r="P536" i="8"/>
  <c r="X536" i="8" s="1"/>
  <c r="S536" i="8"/>
  <c r="U536" i="8"/>
  <c r="B537" i="8"/>
  <c r="C537" i="8"/>
  <c r="D537" i="8"/>
  <c r="E537" i="8"/>
  <c r="N537" i="8" s="1"/>
  <c r="Y537" i="8" s="1"/>
  <c r="F537" i="8"/>
  <c r="G537" i="8"/>
  <c r="H537" i="8"/>
  <c r="O537" i="8" s="1"/>
  <c r="W537" i="8" s="1"/>
  <c r="I537" i="8"/>
  <c r="J537" i="8"/>
  <c r="P537" i="8" s="1"/>
  <c r="X537" i="8" s="1"/>
  <c r="K537" i="8"/>
  <c r="L537" i="8"/>
  <c r="Q537" i="8" s="1"/>
  <c r="V537" i="8" s="1"/>
  <c r="M537" i="8"/>
  <c r="S537" i="8"/>
  <c r="U537" i="8"/>
  <c r="B99" i="8"/>
  <c r="C99" i="8"/>
  <c r="D99" i="8"/>
  <c r="E99" i="8"/>
  <c r="N99" i="8" s="1"/>
  <c r="Y99" i="8" s="1"/>
  <c r="F99" i="8"/>
  <c r="G99" i="8"/>
  <c r="H99" i="8"/>
  <c r="O99" i="8" s="1"/>
  <c r="I99" i="8"/>
  <c r="J99" i="8"/>
  <c r="P99" i="8" s="1"/>
  <c r="X99" i="8" s="1"/>
  <c r="K99" i="8"/>
  <c r="L99" i="8"/>
  <c r="Q99" i="8" s="1"/>
  <c r="V99" i="8" s="1"/>
  <c r="M99" i="8"/>
  <c r="S99" i="8"/>
  <c r="U99" i="8"/>
  <c r="B80" i="8"/>
  <c r="C80" i="8"/>
  <c r="D80" i="8"/>
  <c r="E80" i="8"/>
  <c r="N80" i="8" s="1"/>
  <c r="Y80" i="8" s="1"/>
  <c r="F80" i="8"/>
  <c r="G80" i="8"/>
  <c r="H80" i="8"/>
  <c r="O80" i="8" s="1"/>
  <c r="W80" i="8" s="1"/>
  <c r="I80" i="8"/>
  <c r="J80" i="8"/>
  <c r="P80" i="8" s="1"/>
  <c r="X80" i="8" s="1"/>
  <c r="K80" i="8"/>
  <c r="L80" i="8"/>
  <c r="Q80" i="8" s="1"/>
  <c r="V80" i="8" s="1"/>
  <c r="M80" i="8"/>
  <c r="S80" i="8"/>
  <c r="U80" i="8"/>
  <c r="B164" i="8"/>
  <c r="C164" i="8"/>
  <c r="D164" i="8"/>
  <c r="E164" i="8"/>
  <c r="N164" i="8" s="1"/>
  <c r="Y164" i="8" s="1"/>
  <c r="F164" i="8"/>
  <c r="G164" i="8"/>
  <c r="H164" i="8"/>
  <c r="O164" i="8" s="1"/>
  <c r="W164" i="8" s="1"/>
  <c r="I164" i="8"/>
  <c r="J164" i="8"/>
  <c r="P164" i="8" s="1"/>
  <c r="X164" i="8" s="1"/>
  <c r="K164" i="8"/>
  <c r="L164" i="8"/>
  <c r="Q164" i="8" s="1"/>
  <c r="V164" i="8" s="1"/>
  <c r="M164" i="8"/>
  <c r="S164" i="8"/>
  <c r="U164" i="8"/>
  <c r="B176" i="8"/>
  <c r="C176" i="8"/>
  <c r="D176" i="8"/>
  <c r="E176" i="8"/>
  <c r="N176" i="8" s="1"/>
  <c r="Y176" i="8" s="1"/>
  <c r="F176" i="8"/>
  <c r="G176" i="8"/>
  <c r="H176" i="8"/>
  <c r="O176" i="8" s="1"/>
  <c r="W176" i="8" s="1"/>
  <c r="I176" i="8"/>
  <c r="J176" i="8"/>
  <c r="P176" i="8" s="1"/>
  <c r="X176" i="8" s="1"/>
  <c r="K176" i="8"/>
  <c r="L176" i="8"/>
  <c r="Q176" i="8" s="1"/>
  <c r="V176" i="8" s="1"/>
  <c r="M176" i="8"/>
  <c r="S176" i="8"/>
  <c r="U176" i="8"/>
  <c r="B90" i="8"/>
  <c r="C90" i="8"/>
  <c r="D90" i="8"/>
  <c r="E90" i="8"/>
  <c r="N90" i="8" s="1"/>
  <c r="Y90" i="8" s="1"/>
  <c r="F90" i="8"/>
  <c r="G90" i="8"/>
  <c r="H90" i="8"/>
  <c r="O90" i="8" s="1"/>
  <c r="W90" i="8" s="1"/>
  <c r="I90" i="8"/>
  <c r="J90" i="8"/>
  <c r="P90" i="8" s="1"/>
  <c r="X90" i="8" s="1"/>
  <c r="K90" i="8"/>
  <c r="L90" i="8"/>
  <c r="Q90" i="8" s="1"/>
  <c r="V90" i="8" s="1"/>
  <c r="M90" i="8"/>
  <c r="S90" i="8"/>
  <c r="U90" i="8"/>
  <c r="B100" i="8"/>
  <c r="C100" i="8"/>
  <c r="D100" i="8"/>
  <c r="E100" i="8"/>
  <c r="N100" i="8" s="1"/>
  <c r="Y100" i="8" s="1"/>
  <c r="F100" i="8"/>
  <c r="G100" i="8"/>
  <c r="H100" i="8"/>
  <c r="O100" i="8" s="1"/>
  <c r="W100" i="8" s="1"/>
  <c r="I100" i="8"/>
  <c r="J100" i="8"/>
  <c r="P100" i="8" s="1"/>
  <c r="X100" i="8" s="1"/>
  <c r="K100" i="8"/>
  <c r="L100" i="8"/>
  <c r="Q100" i="8" s="1"/>
  <c r="V100" i="8" s="1"/>
  <c r="M100" i="8"/>
  <c r="S100" i="8"/>
  <c r="U100" i="8"/>
  <c r="B110" i="8"/>
  <c r="C110" i="8"/>
  <c r="D110" i="8"/>
  <c r="E110" i="8"/>
  <c r="N110" i="8" s="1"/>
  <c r="Y110" i="8" s="1"/>
  <c r="F110" i="8"/>
  <c r="G110" i="8"/>
  <c r="H110" i="8"/>
  <c r="O110" i="8" s="1"/>
  <c r="W110" i="8" s="1"/>
  <c r="I110" i="8"/>
  <c r="J110" i="8"/>
  <c r="P110" i="8" s="1"/>
  <c r="X110" i="8" s="1"/>
  <c r="K110" i="8"/>
  <c r="L110" i="8"/>
  <c r="Q110" i="8" s="1"/>
  <c r="V110" i="8" s="1"/>
  <c r="M110" i="8"/>
  <c r="S110" i="8"/>
  <c r="U110" i="8"/>
  <c r="B117" i="8"/>
  <c r="C117" i="8"/>
  <c r="D117" i="8"/>
  <c r="E117" i="8"/>
  <c r="N117" i="8" s="1"/>
  <c r="Y117" i="8" s="1"/>
  <c r="F117" i="8"/>
  <c r="G117" i="8"/>
  <c r="H117" i="8"/>
  <c r="O117" i="8" s="1"/>
  <c r="W117" i="8" s="1"/>
  <c r="I117" i="8"/>
  <c r="J117" i="8"/>
  <c r="P117" i="8" s="1"/>
  <c r="X117" i="8" s="1"/>
  <c r="K117" i="8"/>
  <c r="L117" i="8"/>
  <c r="Q117" i="8" s="1"/>
  <c r="V117" i="8" s="1"/>
  <c r="M117" i="8"/>
  <c r="S117" i="8"/>
  <c r="U117" i="8"/>
  <c r="B119" i="8"/>
  <c r="C119" i="8"/>
  <c r="D119" i="8"/>
  <c r="E119" i="8"/>
  <c r="N119" i="8" s="1"/>
  <c r="Y119" i="8" s="1"/>
  <c r="F119" i="8"/>
  <c r="G119" i="8"/>
  <c r="H119" i="8"/>
  <c r="O119" i="8" s="1"/>
  <c r="I119" i="8"/>
  <c r="J119" i="8"/>
  <c r="P119" i="8" s="1"/>
  <c r="X119" i="8" s="1"/>
  <c r="K119" i="8"/>
  <c r="L119" i="8"/>
  <c r="M119" i="8"/>
  <c r="Q119" i="8"/>
  <c r="V119" i="8" s="1"/>
  <c r="S119" i="8"/>
  <c r="U119" i="8"/>
  <c r="B116" i="8"/>
  <c r="C116" i="8"/>
  <c r="D116" i="8"/>
  <c r="E116" i="8"/>
  <c r="N116" i="8" s="1"/>
  <c r="Y116" i="8" s="1"/>
  <c r="F116" i="8"/>
  <c r="G116" i="8"/>
  <c r="H116" i="8"/>
  <c r="O116" i="8" s="1"/>
  <c r="W116" i="8" s="1"/>
  <c r="I116" i="8"/>
  <c r="J116" i="8"/>
  <c r="P116" i="8" s="1"/>
  <c r="X116" i="8" s="1"/>
  <c r="K116" i="8"/>
  <c r="L116" i="8"/>
  <c r="Q116" i="8" s="1"/>
  <c r="V116" i="8" s="1"/>
  <c r="M116" i="8"/>
  <c r="S116" i="8"/>
  <c r="U116" i="8"/>
  <c r="B364" i="8"/>
  <c r="C364" i="8"/>
  <c r="D364" i="8"/>
  <c r="E364" i="8"/>
  <c r="N364" i="8" s="1"/>
  <c r="Y364" i="8" s="1"/>
  <c r="F364" i="8"/>
  <c r="G364" i="8"/>
  <c r="H364" i="8"/>
  <c r="O364" i="8" s="1"/>
  <c r="W364" i="8" s="1"/>
  <c r="I364" i="8"/>
  <c r="J364" i="8"/>
  <c r="P364" i="8" s="1"/>
  <c r="X364" i="8" s="1"/>
  <c r="K364" i="8"/>
  <c r="L364" i="8"/>
  <c r="Q364" i="8" s="1"/>
  <c r="V364" i="8" s="1"/>
  <c r="M364" i="8"/>
  <c r="S364" i="8"/>
  <c r="U364" i="8"/>
  <c r="B365" i="8"/>
  <c r="C365" i="8"/>
  <c r="D365" i="8"/>
  <c r="E365" i="8"/>
  <c r="N365" i="8" s="1"/>
  <c r="Y365" i="8" s="1"/>
  <c r="F365" i="8"/>
  <c r="G365" i="8"/>
  <c r="H365" i="8"/>
  <c r="O365" i="8" s="1"/>
  <c r="W365" i="8" s="1"/>
  <c r="I365" i="8"/>
  <c r="J365" i="8"/>
  <c r="P365" i="8" s="1"/>
  <c r="X365" i="8" s="1"/>
  <c r="K365" i="8"/>
  <c r="L365" i="8"/>
  <c r="Q365" i="8" s="1"/>
  <c r="V365" i="8" s="1"/>
  <c r="M365" i="8"/>
  <c r="S365" i="8"/>
  <c r="U365" i="8"/>
  <c r="B366" i="8"/>
  <c r="C366" i="8"/>
  <c r="D366" i="8"/>
  <c r="E366" i="8"/>
  <c r="N366" i="8" s="1"/>
  <c r="Y366" i="8" s="1"/>
  <c r="F366" i="8"/>
  <c r="G366" i="8"/>
  <c r="H366" i="8"/>
  <c r="O366" i="8" s="1"/>
  <c r="W366" i="8" s="1"/>
  <c r="I366" i="8"/>
  <c r="J366" i="8"/>
  <c r="P366" i="8" s="1"/>
  <c r="X366" i="8" s="1"/>
  <c r="K366" i="8"/>
  <c r="L366" i="8"/>
  <c r="Q366" i="8" s="1"/>
  <c r="V366" i="8" s="1"/>
  <c r="M366" i="8"/>
  <c r="S366" i="8"/>
  <c r="U366" i="8"/>
  <c r="B367" i="8"/>
  <c r="C367" i="8"/>
  <c r="D367" i="8"/>
  <c r="E367" i="8"/>
  <c r="N367" i="8" s="1"/>
  <c r="Y367" i="8" s="1"/>
  <c r="F367" i="8"/>
  <c r="G367" i="8"/>
  <c r="H367" i="8"/>
  <c r="O367" i="8" s="1"/>
  <c r="W367" i="8" s="1"/>
  <c r="I367" i="8"/>
  <c r="J367" i="8"/>
  <c r="P367" i="8" s="1"/>
  <c r="X367" i="8" s="1"/>
  <c r="K367" i="8"/>
  <c r="L367" i="8"/>
  <c r="Q367" i="8" s="1"/>
  <c r="V367" i="8" s="1"/>
  <c r="M367" i="8"/>
  <c r="S367" i="8"/>
  <c r="U367" i="8"/>
  <c r="B91" i="8"/>
  <c r="C91" i="8"/>
  <c r="D91" i="8"/>
  <c r="E91" i="8"/>
  <c r="N91" i="8" s="1"/>
  <c r="Y91" i="8" s="1"/>
  <c r="F91" i="8"/>
  <c r="G91" i="8"/>
  <c r="H91" i="8"/>
  <c r="O91" i="8" s="1"/>
  <c r="W91" i="8" s="1"/>
  <c r="I91" i="8"/>
  <c r="J91" i="8"/>
  <c r="P91" i="8" s="1"/>
  <c r="X91" i="8" s="1"/>
  <c r="K91" i="8"/>
  <c r="L91" i="8"/>
  <c r="Q91" i="8" s="1"/>
  <c r="V91" i="8" s="1"/>
  <c r="M91" i="8"/>
  <c r="S91" i="8"/>
  <c r="U91" i="8"/>
  <c r="B82" i="8"/>
  <c r="C82" i="8"/>
  <c r="D82" i="8"/>
  <c r="E82" i="8"/>
  <c r="N82" i="8" s="1"/>
  <c r="Y82" i="8" s="1"/>
  <c r="F82" i="8"/>
  <c r="G82" i="8"/>
  <c r="H82" i="8"/>
  <c r="O82" i="8" s="1"/>
  <c r="W82" i="8" s="1"/>
  <c r="I82" i="8"/>
  <c r="J82" i="8"/>
  <c r="P82" i="8" s="1"/>
  <c r="X82" i="8" s="1"/>
  <c r="K82" i="8"/>
  <c r="L82" i="8"/>
  <c r="Q82" i="8" s="1"/>
  <c r="V82" i="8" s="1"/>
  <c r="M82" i="8"/>
  <c r="S82" i="8"/>
  <c r="U82" i="8"/>
  <c r="B84" i="8"/>
  <c r="C84" i="8"/>
  <c r="D84" i="8"/>
  <c r="E84" i="8"/>
  <c r="N84" i="8" s="1"/>
  <c r="Y84" i="8" s="1"/>
  <c r="F84" i="8"/>
  <c r="G84" i="8"/>
  <c r="H84" i="8"/>
  <c r="O84" i="8" s="1"/>
  <c r="I84" i="8"/>
  <c r="J84" i="8"/>
  <c r="P84" i="8" s="1"/>
  <c r="X84" i="8" s="1"/>
  <c r="K84" i="8"/>
  <c r="L84" i="8"/>
  <c r="Q84" i="8" s="1"/>
  <c r="V84" i="8" s="1"/>
  <c r="M84" i="8"/>
  <c r="S84" i="8"/>
  <c r="U84" i="8"/>
  <c r="B209" i="8"/>
  <c r="C209" i="8"/>
  <c r="D209" i="8"/>
  <c r="E209" i="8"/>
  <c r="N209" i="8" s="1"/>
  <c r="F209" i="8"/>
  <c r="G209" i="8"/>
  <c r="H209" i="8"/>
  <c r="O209" i="8" s="1"/>
  <c r="W209" i="8" s="1"/>
  <c r="I209" i="8"/>
  <c r="J209" i="8"/>
  <c r="P209" i="8" s="1"/>
  <c r="X209" i="8" s="1"/>
  <c r="K209" i="8"/>
  <c r="L209" i="8"/>
  <c r="Q209" i="8" s="1"/>
  <c r="V209" i="8" s="1"/>
  <c r="M209" i="8"/>
  <c r="S209" i="8"/>
  <c r="U209" i="8"/>
  <c r="Y209" i="8"/>
  <c r="B241" i="8"/>
  <c r="C241" i="8"/>
  <c r="D241" i="8"/>
  <c r="E241" i="8"/>
  <c r="N241" i="8" s="1"/>
  <c r="Y241" i="8" s="1"/>
  <c r="F241" i="8"/>
  <c r="G241" i="8"/>
  <c r="H241" i="8"/>
  <c r="O241" i="8" s="1"/>
  <c r="W241" i="8" s="1"/>
  <c r="I241" i="8"/>
  <c r="J241" i="8"/>
  <c r="P241" i="8" s="1"/>
  <c r="X241" i="8" s="1"/>
  <c r="K241" i="8"/>
  <c r="L241" i="8"/>
  <c r="Q241" i="8" s="1"/>
  <c r="V241" i="8" s="1"/>
  <c r="M241" i="8"/>
  <c r="S241" i="8"/>
  <c r="U241" i="8"/>
  <c r="B243" i="8"/>
  <c r="C243" i="8"/>
  <c r="D243" i="8"/>
  <c r="E243" i="8"/>
  <c r="N243" i="8" s="1"/>
  <c r="Y243" i="8" s="1"/>
  <c r="F243" i="8"/>
  <c r="G243" i="8"/>
  <c r="H243" i="8"/>
  <c r="O243" i="8" s="1"/>
  <c r="W243" i="8" s="1"/>
  <c r="I243" i="8"/>
  <c r="J243" i="8"/>
  <c r="P243" i="8" s="1"/>
  <c r="X243" i="8" s="1"/>
  <c r="K243" i="8"/>
  <c r="L243" i="8"/>
  <c r="Q243" i="8" s="1"/>
  <c r="V243" i="8" s="1"/>
  <c r="M243" i="8"/>
  <c r="S243" i="8"/>
  <c r="U243" i="8"/>
  <c r="B212" i="8"/>
  <c r="C212" i="8"/>
  <c r="D212" i="8"/>
  <c r="E212" i="8"/>
  <c r="N212" i="8" s="1"/>
  <c r="Y212" i="8" s="1"/>
  <c r="F212" i="8"/>
  <c r="G212" i="8"/>
  <c r="H212" i="8"/>
  <c r="O212" i="8" s="1"/>
  <c r="W212" i="8" s="1"/>
  <c r="I212" i="8"/>
  <c r="J212" i="8"/>
  <c r="P212" i="8" s="1"/>
  <c r="X212" i="8" s="1"/>
  <c r="K212" i="8"/>
  <c r="L212" i="8"/>
  <c r="Q212" i="8" s="1"/>
  <c r="V212" i="8" s="1"/>
  <c r="M212" i="8"/>
  <c r="S212" i="8"/>
  <c r="U212" i="8"/>
  <c r="B210" i="8"/>
  <c r="C210" i="8"/>
  <c r="D210" i="8"/>
  <c r="E210" i="8"/>
  <c r="N210" i="8" s="1"/>
  <c r="Y210" i="8" s="1"/>
  <c r="F210" i="8"/>
  <c r="G210" i="8"/>
  <c r="H210" i="8"/>
  <c r="O210" i="8" s="1"/>
  <c r="W210" i="8" s="1"/>
  <c r="I210" i="8"/>
  <c r="J210" i="8"/>
  <c r="P210" i="8" s="1"/>
  <c r="X210" i="8" s="1"/>
  <c r="K210" i="8"/>
  <c r="L210" i="8"/>
  <c r="Q210" i="8" s="1"/>
  <c r="V210" i="8" s="1"/>
  <c r="M210" i="8"/>
  <c r="S210" i="8"/>
  <c r="U210" i="8"/>
  <c r="B538" i="8"/>
  <c r="C538" i="8"/>
  <c r="D538" i="8"/>
  <c r="E538" i="8"/>
  <c r="N538" i="8" s="1"/>
  <c r="Y538" i="8" s="1"/>
  <c r="F538" i="8"/>
  <c r="G538" i="8"/>
  <c r="H538" i="8"/>
  <c r="O538" i="8" s="1"/>
  <c r="W538" i="8" s="1"/>
  <c r="I538" i="8"/>
  <c r="J538" i="8"/>
  <c r="P538" i="8" s="1"/>
  <c r="X538" i="8" s="1"/>
  <c r="K538" i="8"/>
  <c r="L538" i="8"/>
  <c r="Q538" i="8" s="1"/>
  <c r="V538" i="8" s="1"/>
  <c r="M538" i="8"/>
  <c r="S538" i="8"/>
  <c r="U538" i="8"/>
  <c r="B539" i="8"/>
  <c r="C539" i="8"/>
  <c r="D539" i="8"/>
  <c r="E539" i="8"/>
  <c r="N539" i="8" s="1"/>
  <c r="Y539" i="8" s="1"/>
  <c r="F539" i="8"/>
  <c r="G539" i="8"/>
  <c r="H539" i="8"/>
  <c r="O539" i="8" s="1"/>
  <c r="I539" i="8"/>
  <c r="J539" i="8"/>
  <c r="P539" i="8" s="1"/>
  <c r="X539" i="8" s="1"/>
  <c r="K539" i="8"/>
  <c r="L539" i="8"/>
  <c r="Q539" i="8" s="1"/>
  <c r="V539" i="8" s="1"/>
  <c r="M539" i="8"/>
  <c r="S539" i="8"/>
  <c r="U539" i="8"/>
  <c r="B540" i="8"/>
  <c r="C540" i="8"/>
  <c r="D540" i="8"/>
  <c r="E540" i="8"/>
  <c r="N540" i="8" s="1"/>
  <c r="F540" i="8"/>
  <c r="G540" i="8"/>
  <c r="H540" i="8"/>
  <c r="O540" i="8" s="1"/>
  <c r="W540" i="8" s="1"/>
  <c r="I540" i="8"/>
  <c r="J540" i="8"/>
  <c r="P540" i="8" s="1"/>
  <c r="X540" i="8" s="1"/>
  <c r="K540" i="8"/>
  <c r="L540" i="8"/>
  <c r="M540" i="8"/>
  <c r="Q540" i="8"/>
  <c r="V540" i="8" s="1"/>
  <c r="S540" i="8"/>
  <c r="U540" i="8"/>
  <c r="Y540" i="8"/>
  <c r="B541" i="8"/>
  <c r="C541" i="8"/>
  <c r="D541" i="8"/>
  <c r="E541" i="8"/>
  <c r="N541" i="8" s="1"/>
  <c r="Y541" i="8" s="1"/>
  <c r="F541" i="8"/>
  <c r="G541" i="8"/>
  <c r="H541" i="8"/>
  <c r="O541" i="8" s="1"/>
  <c r="I541" i="8"/>
  <c r="J541" i="8"/>
  <c r="P541" i="8" s="1"/>
  <c r="X541" i="8" s="1"/>
  <c r="K541" i="8"/>
  <c r="L541" i="8"/>
  <c r="Q541" i="8" s="1"/>
  <c r="V541" i="8" s="1"/>
  <c r="M541" i="8"/>
  <c r="S541" i="8"/>
  <c r="U541" i="8"/>
  <c r="B181" i="8"/>
  <c r="C181" i="8"/>
  <c r="D181" i="8"/>
  <c r="E181" i="8"/>
  <c r="N181" i="8" s="1"/>
  <c r="Y181" i="8" s="1"/>
  <c r="F181" i="8"/>
  <c r="G181" i="8"/>
  <c r="H181" i="8"/>
  <c r="O181" i="8" s="1"/>
  <c r="I181" i="8"/>
  <c r="J181" i="8"/>
  <c r="P181" i="8" s="1"/>
  <c r="X181" i="8" s="1"/>
  <c r="K181" i="8"/>
  <c r="L181" i="8"/>
  <c r="M181" i="8"/>
  <c r="Q181" i="8"/>
  <c r="V181" i="8" s="1"/>
  <c r="S181" i="8"/>
  <c r="U181" i="8"/>
  <c r="B173" i="8"/>
  <c r="C173" i="8"/>
  <c r="D173" i="8"/>
  <c r="E173" i="8"/>
  <c r="N173" i="8" s="1"/>
  <c r="Y173" i="8" s="1"/>
  <c r="F173" i="8"/>
  <c r="G173" i="8"/>
  <c r="H173" i="8"/>
  <c r="O173" i="8" s="1"/>
  <c r="W173" i="8" s="1"/>
  <c r="I173" i="8"/>
  <c r="J173" i="8"/>
  <c r="P173" i="8" s="1"/>
  <c r="X173" i="8" s="1"/>
  <c r="K173" i="8"/>
  <c r="L173" i="8"/>
  <c r="Q173" i="8" s="1"/>
  <c r="V173" i="8" s="1"/>
  <c r="M173" i="8"/>
  <c r="S173" i="8"/>
  <c r="U173" i="8"/>
  <c r="B163" i="8"/>
  <c r="C163" i="8"/>
  <c r="D163" i="8"/>
  <c r="E163" i="8"/>
  <c r="N163" i="8" s="1"/>
  <c r="Y163" i="8" s="1"/>
  <c r="F163" i="8"/>
  <c r="G163" i="8"/>
  <c r="H163" i="8"/>
  <c r="O163" i="8" s="1"/>
  <c r="I163" i="8"/>
  <c r="J163" i="8"/>
  <c r="P163" i="8" s="1"/>
  <c r="X163" i="8" s="1"/>
  <c r="K163" i="8"/>
  <c r="L163" i="8"/>
  <c r="Q163" i="8" s="1"/>
  <c r="V163" i="8" s="1"/>
  <c r="M163" i="8"/>
  <c r="S163" i="8"/>
  <c r="U163" i="8"/>
  <c r="B182" i="8"/>
  <c r="C182" i="8"/>
  <c r="D182" i="8"/>
  <c r="E182" i="8"/>
  <c r="N182" i="8" s="1"/>
  <c r="Y182" i="8" s="1"/>
  <c r="F182" i="8"/>
  <c r="G182" i="8"/>
  <c r="H182" i="8"/>
  <c r="O182" i="8" s="1"/>
  <c r="W182" i="8" s="1"/>
  <c r="I182" i="8"/>
  <c r="J182" i="8"/>
  <c r="P182" i="8" s="1"/>
  <c r="X182" i="8" s="1"/>
  <c r="K182" i="8"/>
  <c r="L182" i="8"/>
  <c r="Q182" i="8" s="1"/>
  <c r="V182" i="8" s="1"/>
  <c r="M182" i="8"/>
  <c r="S182" i="8"/>
  <c r="U182" i="8"/>
  <c r="B542" i="8"/>
  <c r="C542" i="8"/>
  <c r="D542" i="8"/>
  <c r="E542" i="8"/>
  <c r="N542" i="8" s="1"/>
  <c r="Y542" i="8" s="1"/>
  <c r="F542" i="8"/>
  <c r="G542" i="8"/>
  <c r="H542" i="8"/>
  <c r="O542" i="8" s="1"/>
  <c r="W542" i="8" s="1"/>
  <c r="I542" i="8"/>
  <c r="J542" i="8"/>
  <c r="P542" i="8" s="1"/>
  <c r="X542" i="8" s="1"/>
  <c r="K542" i="8"/>
  <c r="L542" i="8"/>
  <c r="Q542" i="8" s="1"/>
  <c r="V542" i="8" s="1"/>
  <c r="M542" i="8"/>
  <c r="S542" i="8"/>
  <c r="U542" i="8"/>
  <c r="B543" i="8"/>
  <c r="C543" i="8"/>
  <c r="D543" i="8"/>
  <c r="E543" i="8"/>
  <c r="N543" i="8" s="1"/>
  <c r="Y543" i="8" s="1"/>
  <c r="F543" i="8"/>
  <c r="G543" i="8"/>
  <c r="H543" i="8"/>
  <c r="O543" i="8" s="1"/>
  <c r="I543" i="8"/>
  <c r="J543" i="8"/>
  <c r="P543" i="8" s="1"/>
  <c r="X543" i="8" s="1"/>
  <c r="K543" i="8"/>
  <c r="L543" i="8"/>
  <c r="Q543" i="8" s="1"/>
  <c r="V543" i="8" s="1"/>
  <c r="M543" i="8"/>
  <c r="S543" i="8"/>
  <c r="U543" i="8"/>
  <c r="B544" i="8"/>
  <c r="C544" i="8"/>
  <c r="D544" i="8"/>
  <c r="E544" i="8"/>
  <c r="N544" i="8" s="1"/>
  <c r="Y544" i="8" s="1"/>
  <c r="F544" i="8"/>
  <c r="G544" i="8"/>
  <c r="H544" i="8"/>
  <c r="O544" i="8" s="1"/>
  <c r="I544" i="8"/>
  <c r="J544" i="8"/>
  <c r="P544" i="8" s="1"/>
  <c r="X544" i="8" s="1"/>
  <c r="K544" i="8"/>
  <c r="L544" i="8"/>
  <c r="Q544" i="8" s="1"/>
  <c r="V544" i="8" s="1"/>
  <c r="M544" i="8"/>
  <c r="S544" i="8"/>
  <c r="U544" i="8"/>
  <c r="B545" i="8"/>
  <c r="C545" i="8"/>
  <c r="D545" i="8"/>
  <c r="E545" i="8"/>
  <c r="N545" i="8" s="1"/>
  <c r="Y545" i="8" s="1"/>
  <c r="F545" i="8"/>
  <c r="G545" i="8"/>
  <c r="H545" i="8"/>
  <c r="O545" i="8" s="1"/>
  <c r="W545" i="8" s="1"/>
  <c r="I545" i="8"/>
  <c r="J545" i="8"/>
  <c r="P545" i="8" s="1"/>
  <c r="X545" i="8" s="1"/>
  <c r="K545" i="8"/>
  <c r="L545" i="8"/>
  <c r="Q545" i="8" s="1"/>
  <c r="V545" i="8" s="1"/>
  <c r="M545" i="8"/>
  <c r="S545" i="8"/>
  <c r="U545" i="8"/>
  <c r="B546" i="8"/>
  <c r="C546" i="8"/>
  <c r="D546" i="8"/>
  <c r="E546" i="8"/>
  <c r="N546" i="8" s="1"/>
  <c r="Y546" i="8" s="1"/>
  <c r="F546" i="8"/>
  <c r="G546" i="8"/>
  <c r="H546" i="8"/>
  <c r="O546" i="8" s="1"/>
  <c r="W546" i="8" s="1"/>
  <c r="I546" i="8"/>
  <c r="J546" i="8"/>
  <c r="P546" i="8" s="1"/>
  <c r="X546" i="8" s="1"/>
  <c r="K546" i="8"/>
  <c r="L546" i="8"/>
  <c r="Q546" i="8" s="1"/>
  <c r="V546" i="8" s="1"/>
  <c r="M546" i="8"/>
  <c r="S546" i="8"/>
  <c r="U546" i="8"/>
  <c r="B547" i="8"/>
  <c r="C547" i="8"/>
  <c r="D547" i="8"/>
  <c r="E547" i="8"/>
  <c r="N547" i="8" s="1"/>
  <c r="Y547" i="8" s="1"/>
  <c r="F547" i="8"/>
  <c r="G547" i="8"/>
  <c r="H547" i="8"/>
  <c r="O547" i="8" s="1"/>
  <c r="W547" i="8" s="1"/>
  <c r="I547" i="8"/>
  <c r="J547" i="8"/>
  <c r="K547" i="8"/>
  <c r="L547" i="8"/>
  <c r="M547" i="8"/>
  <c r="P547" i="8"/>
  <c r="X547" i="8" s="1"/>
  <c r="Q547" i="8"/>
  <c r="V547" i="8" s="1"/>
  <c r="S547" i="8"/>
  <c r="U547" i="8"/>
  <c r="B548" i="8"/>
  <c r="C548" i="8"/>
  <c r="D548" i="8"/>
  <c r="E548" i="8"/>
  <c r="N548" i="8" s="1"/>
  <c r="Y548" i="8" s="1"/>
  <c r="F548" i="8"/>
  <c r="G548" i="8"/>
  <c r="H548" i="8"/>
  <c r="O548" i="8" s="1"/>
  <c r="I548" i="8"/>
  <c r="J548" i="8"/>
  <c r="P548" i="8" s="1"/>
  <c r="X548" i="8" s="1"/>
  <c r="K548" i="8"/>
  <c r="L548" i="8"/>
  <c r="Q548" i="8" s="1"/>
  <c r="V548" i="8" s="1"/>
  <c r="M548" i="8"/>
  <c r="S548" i="8"/>
  <c r="U548" i="8"/>
  <c r="B549" i="8"/>
  <c r="C549" i="8"/>
  <c r="D549" i="8"/>
  <c r="E549" i="8"/>
  <c r="N549" i="8" s="1"/>
  <c r="Y549" i="8" s="1"/>
  <c r="F549" i="8"/>
  <c r="G549" i="8"/>
  <c r="H549" i="8"/>
  <c r="I549" i="8"/>
  <c r="J549" i="8"/>
  <c r="P549" i="8" s="1"/>
  <c r="X549" i="8" s="1"/>
  <c r="K549" i="8"/>
  <c r="L549" i="8"/>
  <c r="Q549" i="8" s="1"/>
  <c r="V549" i="8" s="1"/>
  <c r="M549" i="8"/>
  <c r="O549" i="8"/>
  <c r="W549" i="8" s="1"/>
  <c r="S549" i="8"/>
  <c r="U549" i="8"/>
  <c r="B550" i="8"/>
  <c r="C550" i="8"/>
  <c r="D550" i="8"/>
  <c r="E550" i="8"/>
  <c r="N550" i="8" s="1"/>
  <c r="Y550" i="8" s="1"/>
  <c r="F550" i="8"/>
  <c r="G550" i="8"/>
  <c r="H550" i="8"/>
  <c r="O550" i="8" s="1"/>
  <c r="I550" i="8"/>
  <c r="J550" i="8"/>
  <c r="P550" i="8" s="1"/>
  <c r="X550" i="8" s="1"/>
  <c r="K550" i="8"/>
  <c r="L550" i="8"/>
  <c r="Q550" i="8" s="1"/>
  <c r="V550" i="8" s="1"/>
  <c r="M550" i="8"/>
  <c r="S550" i="8"/>
  <c r="U550" i="8"/>
  <c r="B551" i="8"/>
  <c r="C551" i="8"/>
  <c r="D551" i="8"/>
  <c r="E551" i="8"/>
  <c r="N551" i="8" s="1"/>
  <c r="Y551" i="8" s="1"/>
  <c r="F551" i="8"/>
  <c r="G551" i="8"/>
  <c r="H551" i="8"/>
  <c r="O551" i="8" s="1"/>
  <c r="W551" i="8" s="1"/>
  <c r="I551" i="8"/>
  <c r="J551" i="8"/>
  <c r="P551" i="8" s="1"/>
  <c r="X551" i="8" s="1"/>
  <c r="K551" i="8"/>
  <c r="L551" i="8"/>
  <c r="Q551" i="8" s="1"/>
  <c r="V551" i="8" s="1"/>
  <c r="M551" i="8"/>
  <c r="S551" i="8"/>
  <c r="U551" i="8"/>
  <c r="B552" i="8"/>
  <c r="C552" i="8"/>
  <c r="D552" i="8"/>
  <c r="E552" i="8"/>
  <c r="N552" i="8" s="1"/>
  <c r="Y552" i="8" s="1"/>
  <c r="F552" i="8"/>
  <c r="G552" i="8"/>
  <c r="H552" i="8"/>
  <c r="O552" i="8" s="1"/>
  <c r="W552" i="8" s="1"/>
  <c r="I552" i="8"/>
  <c r="J552" i="8"/>
  <c r="P552" i="8" s="1"/>
  <c r="X552" i="8" s="1"/>
  <c r="K552" i="8"/>
  <c r="L552" i="8"/>
  <c r="Q552" i="8" s="1"/>
  <c r="V552" i="8" s="1"/>
  <c r="M552" i="8"/>
  <c r="S552" i="8"/>
  <c r="U552" i="8"/>
  <c r="U282" i="8"/>
  <c r="U283" i="8"/>
  <c r="U284" i="8"/>
  <c r="U285" i="8"/>
  <c r="U286" i="8"/>
  <c r="U287" i="8"/>
  <c r="U288" i="8"/>
  <c r="U289" i="8"/>
  <c r="U290" i="8"/>
  <c r="U291" i="8"/>
  <c r="U292" i="8"/>
  <c r="U293" i="8"/>
  <c r="U294" i="8"/>
  <c r="U295" i="8"/>
  <c r="U296" i="8"/>
  <c r="U297" i="8"/>
  <c r="U298" i="8"/>
  <c r="U299" i="8"/>
  <c r="U270" i="8"/>
  <c r="U271" i="8"/>
  <c r="U272" i="8"/>
  <c r="U300" i="8"/>
  <c r="U273" i="8"/>
  <c r="U301" i="8"/>
  <c r="U281" i="8"/>
  <c r="S282" i="8"/>
  <c r="S283" i="8"/>
  <c r="S284" i="8"/>
  <c r="S285" i="8"/>
  <c r="S286" i="8"/>
  <c r="S287" i="8"/>
  <c r="S288" i="8"/>
  <c r="S289" i="8"/>
  <c r="S290" i="8"/>
  <c r="S291" i="8"/>
  <c r="S292" i="8"/>
  <c r="S293" i="8"/>
  <c r="S294" i="8"/>
  <c r="S295" i="8"/>
  <c r="S296" i="8"/>
  <c r="S297" i="8"/>
  <c r="S298" i="8"/>
  <c r="S299" i="8"/>
  <c r="S270" i="8"/>
  <c r="S271" i="8"/>
  <c r="S272" i="8"/>
  <c r="S300" i="8"/>
  <c r="S273" i="8"/>
  <c r="S301" i="8"/>
  <c r="S281" i="8"/>
  <c r="E1" i="8"/>
  <c r="A158" i="8"/>
  <c r="A159" i="8"/>
  <c r="A160" i="8"/>
  <c r="A167" i="8"/>
  <c r="A334" i="8"/>
  <c r="A394" i="8"/>
  <c r="A335" i="8"/>
  <c r="A336" i="8"/>
  <c r="A395" i="8"/>
  <c r="A224" i="8"/>
  <c r="A225" i="8"/>
  <c r="A179" i="8"/>
  <c r="A75" i="8"/>
  <c r="A131" i="8"/>
  <c r="A11" i="8"/>
  <c r="A180" i="8"/>
  <c r="A226" i="8"/>
  <c r="A147" i="8"/>
  <c r="A10" i="8"/>
  <c r="A13" i="8"/>
  <c r="A14" i="8"/>
  <c r="A76" i="8"/>
  <c r="A77" i="8"/>
  <c r="A139" i="8"/>
  <c r="A17" i="8"/>
  <c r="A30" i="8"/>
  <c r="A92" i="8"/>
  <c r="A165" i="8"/>
  <c r="A103" i="8"/>
  <c r="A104" i="8"/>
  <c r="A93" i="8"/>
  <c r="A31" i="8"/>
  <c r="A85" i="8"/>
  <c r="A86" i="8"/>
  <c r="A69" i="8"/>
  <c r="A161" i="8"/>
  <c r="A125" i="8"/>
  <c r="A205" i="8"/>
  <c r="A83" i="8"/>
  <c r="A35" i="8"/>
  <c r="A39" i="8"/>
  <c r="A101" i="8"/>
  <c r="A211" i="8"/>
  <c r="A95" i="8"/>
  <c r="A94" i="8"/>
  <c r="A111" i="8"/>
  <c r="A215" i="8"/>
  <c r="A213" i="8"/>
  <c r="A216" i="8"/>
  <c r="A124" i="8"/>
  <c r="A40" i="8"/>
  <c r="A41" i="8"/>
  <c r="A42" i="8"/>
  <c r="A132" i="8"/>
  <c r="A155" i="8"/>
  <c r="A206" i="8"/>
  <c r="A36" i="8"/>
  <c r="A62" i="8"/>
  <c r="A63" i="8"/>
  <c r="A128" i="8"/>
  <c r="A207" i="8"/>
  <c r="A136" i="8"/>
  <c r="A20" i="8"/>
  <c r="A32" i="8"/>
  <c r="A204" i="8"/>
  <c r="A208" i="8"/>
  <c r="A15" i="8"/>
  <c r="A37" i="8"/>
  <c r="A43" i="8"/>
  <c r="A44" i="8"/>
  <c r="A133" i="8"/>
  <c r="A45" i="8"/>
  <c r="A214" i="8"/>
  <c r="A112" i="8"/>
  <c r="A113" i="8"/>
  <c r="A21" i="8"/>
  <c r="A134" i="8"/>
  <c r="A16" i="8"/>
  <c r="A46" i="8"/>
  <c r="A47" i="8"/>
  <c r="A166" i="8"/>
  <c r="A48" i="8"/>
  <c r="A168" i="8"/>
  <c r="A153" i="8"/>
  <c r="A154" i="8"/>
  <c r="A49" i="8"/>
  <c r="A78" i="8"/>
  <c r="A33" i="8"/>
  <c r="A70" i="8"/>
  <c r="A22" i="8"/>
  <c r="A105" i="8"/>
  <c r="A23" i="8"/>
  <c r="A50" i="8"/>
  <c r="A51" i="8"/>
  <c r="A52" i="8"/>
  <c r="A53" i="8"/>
  <c r="A126" i="8"/>
  <c r="A120" i="8"/>
  <c r="A54" i="8"/>
  <c r="A55" i="8"/>
  <c r="A106" i="8"/>
  <c r="A121" i="8"/>
  <c r="A184" i="8"/>
  <c r="A149" i="8"/>
  <c r="A140" i="8"/>
  <c r="A96" i="8"/>
  <c r="A145" i="8"/>
  <c r="A177" i="8"/>
  <c r="A146" i="8"/>
  <c r="A129" i="8"/>
  <c r="A178" i="8"/>
  <c r="A64" i="8"/>
  <c r="A137" i="8"/>
  <c r="A65" i="8"/>
  <c r="A138" i="8"/>
  <c r="A169" i="8"/>
  <c r="A122" i="8"/>
  <c r="A56" i="8"/>
  <c r="A107" i="8"/>
  <c r="A57" i="8"/>
  <c r="A108" i="8"/>
  <c r="A151" i="8"/>
  <c r="A174" i="8"/>
  <c r="A175" i="8"/>
  <c r="A24" i="8"/>
  <c r="A25" i="8"/>
  <c r="A26" i="8"/>
  <c r="A27" i="8"/>
  <c r="A28" i="8"/>
  <c r="A61" i="8"/>
  <c r="A29" i="8"/>
  <c r="A19" i="8"/>
  <c r="A266" i="8"/>
  <c r="A267" i="8"/>
  <c r="A275" i="8"/>
  <c r="A276" i="8"/>
  <c r="A337" i="8"/>
  <c r="A268" i="8"/>
  <c r="A170" i="8"/>
  <c r="A183" i="8"/>
  <c r="A269" i="8"/>
  <c r="A396" i="8"/>
  <c r="A397" i="8"/>
  <c r="A398" i="8"/>
  <c r="A38" i="8"/>
  <c r="A118" i="8"/>
  <c r="A338" i="8"/>
  <c r="A339" i="8"/>
  <c r="A277" i="8"/>
  <c r="A399" i="8"/>
  <c r="A340" i="8"/>
  <c r="A278" i="8"/>
  <c r="A58" i="8"/>
  <c r="A102" i="8"/>
  <c r="A152" i="8"/>
  <c r="A400" i="8"/>
  <c r="A401" i="8"/>
  <c r="A220" i="8"/>
  <c r="A66" i="8"/>
  <c r="A341" i="8"/>
  <c r="A342" i="8"/>
  <c r="A402" i="8"/>
  <c r="A343" i="8"/>
  <c r="A403" i="8"/>
  <c r="A404" i="8"/>
  <c r="A405" i="8"/>
  <c r="A235" i="8"/>
  <c r="A236" i="8"/>
  <c r="A237" i="8"/>
  <c r="A238" i="8"/>
  <c r="A406" i="8"/>
  <c r="A407" i="8"/>
  <c r="A258" i="8"/>
  <c r="A259" i="8"/>
  <c r="A344" i="8"/>
  <c r="A345" i="8"/>
  <c r="A346" i="8"/>
  <c r="A347" i="8"/>
  <c r="A408" i="8"/>
  <c r="A409" i="8"/>
  <c r="A219" i="8"/>
  <c r="A244" i="8"/>
  <c r="A245" i="8"/>
  <c r="A246" i="8"/>
  <c r="A247" i="8"/>
  <c r="A248" i="8"/>
  <c r="A249" i="8"/>
  <c r="A218" i="8"/>
  <c r="A250" i="8"/>
  <c r="A251" i="8"/>
  <c r="A252" i="8"/>
  <c r="A239" i="8"/>
  <c r="A240" i="8"/>
  <c r="A279" i="8"/>
  <c r="A18" i="8"/>
  <c r="A410" i="8"/>
  <c r="A150" i="8"/>
  <c r="A59" i="8"/>
  <c r="A186" i="8"/>
  <c r="A187" i="8"/>
  <c r="A411" i="8"/>
  <c r="A348" i="8"/>
  <c r="A349" i="8"/>
  <c r="A350" i="8"/>
  <c r="A351" i="8"/>
  <c r="A67" i="8"/>
  <c r="A352" i="8"/>
  <c r="A280" i="8"/>
  <c r="A353" i="8"/>
  <c r="A60" i="8"/>
  <c r="A412" i="8"/>
  <c r="A354" i="8"/>
  <c r="A413" i="8"/>
  <c r="A109" i="8"/>
  <c r="A355" i="8"/>
  <c r="A356" i="8"/>
  <c r="A253" i="8"/>
  <c r="A227" i="8"/>
  <c r="A228" i="8"/>
  <c r="A414" i="8"/>
  <c r="A135" i="8"/>
  <c r="A141" i="8"/>
  <c r="A415" i="8"/>
  <c r="A416" i="8"/>
  <c r="A417" i="8"/>
  <c r="A418" i="8"/>
  <c r="A419" i="8"/>
  <c r="A229" i="8"/>
  <c r="A420" i="8"/>
  <c r="A421" i="8"/>
  <c r="A422" i="8"/>
  <c r="A423" i="8"/>
  <c r="A424" i="8"/>
  <c r="A425" i="8"/>
  <c r="A426" i="8"/>
  <c r="A427" i="8"/>
  <c r="A428" i="8"/>
  <c r="A429" i="8"/>
  <c r="A430" i="8"/>
  <c r="A431" i="8"/>
  <c r="A432" i="8"/>
  <c r="A433" i="8"/>
  <c r="A434" i="8"/>
  <c r="A435" i="8"/>
  <c r="A436" i="8"/>
  <c r="A437" i="8"/>
  <c r="A438" i="8"/>
  <c r="A439" i="8"/>
  <c r="A189" i="8"/>
  <c r="A440" i="8"/>
  <c r="A190" i="8"/>
  <c r="A441" i="8"/>
  <c r="A442" i="8"/>
  <c r="A443" i="8"/>
  <c r="A444" i="8"/>
  <c r="A445" i="8"/>
  <c r="A446" i="8"/>
  <c r="A447" i="8"/>
  <c r="A448" i="8"/>
  <c r="A449" i="8"/>
  <c r="A191" i="8"/>
  <c r="A192" i="8"/>
  <c r="A193" i="8"/>
  <c r="A194" i="8"/>
  <c r="A195" i="8"/>
  <c r="A196" i="8"/>
  <c r="A197" i="8"/>
  <c r="A198" i="8"/>
  <c r="A199" i="8"/>
  <c r="A200" i="8"/>
  <c r="A201" i="8"/>
  <c r="A202" i="8"/>
  <c r="A450" i="8"/>
  <c r="A451" i="8"/>
  <c r="A452" i="8"/>
  <c r="A453" i="8"/>
  <c r="A454" i="8"/>
  <c r="A455" i="8"/>
  <c r="A456" i="8"/>
  <c r="A260" i="8"/>
  <c r="A261" i="8"/>
  <c r="A457" i="8"/>
  <c r="A458" i="8"/>
  <c r="A459" i="8"/>
  <c r="A460" i="8"/>
  <c r="A461" i="8"/>
  <c r="A462" i="8"/>
  <c r="A254" i="8"/>
  <c r="A262" i="8"/>
  <c r="A263" i="8"/>
  <c r="A264" i="8"/>
  <c r="A265" i="8"/>
  <c r="A463" i="8"/>
  <c r="A464" i="8"/>
  <c r="A465" i="8"/>
  <c r="A466" i="8"/>
  <c r="A467" i="8"/>
  <c r="A357" i="8"/>
  <c r="A468" i="8"/>
  <c r="A81" i="8"/>
  <c r="A230" i="8"/>
  <c r="A221" i="8"/>
  <c r="A469" i="8"/>
  <c r="A97" i="8"/>
  <c r="A470" i="8"/>
  <c r="A471" i="8"/>
  <c r="A123" i="8"/>
  <c r="A231" i="8"/>
  <c r="A162" i="8"/>
  <c r="A127" i="8"/>
  <c r="A73" i="8"/>
  <c r="A171" i="8"/>
  <c r="A217" i="8"/>
  <c r="A232" i="8"/>
  <c r="A222" i="8"/>
  <c r="A223" i="8"/>
  <c r="A472" i="8"/>
  <c r="A358" i="8"/>
  <c r="A359" i="8"/>
  <c r="A473" i="8"/>
  <c r="A474" i="8"/>
  <c r="A475" i="8"/>
  <c r="A476" i="8"/>
  <c r="A477" i="8"/>
  <c r="A478" i="8"/>
  <c r="A479" i="8"/>
  <c r="A480" i="8"/>
  <c r="A481" i="8"/>
  <c r="A482" i="8"/>
  <c r="A483" i="8"/>
  <c r="A484" i="8"/>
  <c r="A485" i="8"/>
  <c r="A486" i="8"/>
  <c r="A487" i="8"/>
  <c r="A488" i="8"/>
  <c r="A489" i="8"/>
  <c r="A490" i="8"/>
  <c r="A491" i="8"/>
  <c r="A492" i="8"/>
  <c r="A493" i="8"/>
  <c r="A494" i="8"/>
  <c r="A495" i="8"/>
  <c r="A496" i="8"/>
  <c r="A497" i="8"/>
  <c r="A498" i="8"/>
  <c r="A499" i="8"/>
  <c r="A500" i="8"/>
  <c r="A501" i="8"/>
  <c r="A502" i="8"/>
  <c r="A503" i="8"/>
  <c r="A504" i="8"/>
  <c r="A505" i="8"/>
  <c r="A506" i="8"/>
  <c r="A360" i="8"/>
  <c r="A361" i="8"/>
  <c r="A362" i="8"/>
  <c r="A363" i="8"/>
  <c r="A142" i="8"/>
  <c r="A507" i="8"/>
  <c r="A255" i="8"/>
  <c r="A148" i="8"/>
  <c r="A508" i="8"/>
  <c r="A509" i="8"/>
  <c r="A256" i="8"/>
  <c r="A143" i="8"/>
  <c r="A144" i="8"/>
  <c r="A510" i="8"/>
  <c r="A8" i="8"/>
  <c r="A2" i="8"/>
  <c r="A3" i="8"/>
  <c r="A4" i="8"/>
  <c r="A9" i="8"/>
  <c r="A12" i="8"/>
  <c r="A5" i="8"/>
  <c r="A6" i="8"/>
  <c r="A7" i="8"/>
  <c r="A74" i="8"/>
  <c r="A114" i="8"/>
  <c r="A511" i="8"/>
  <c r="A512" i="8"/>
  <c r="A513" i="8"/>
  <c r="A514" i="8"/>
  <c r="A515" i="8"/>
  <c r="A516" i="8"/>
  <c r="A517" i="8"/>
  <c r="A518" i="8"/>
  <c r="A519" i="8"/>
  <c r="A185" i="8"/>
  <c r="A188" i="8"/>
  <c r="A520" i="8"/>
  <c r="A521" i="8"/>
  <c r="A522" i="8"/>
  <c r="A130" i="8"/>
  <c r="A156" i="8"/>
  <c r="A523" i="8"/>
  <c r="A524" i="8"/>
  <c r="A34" i="8"/>
  <c r="A115" i="8"/>
  <c r="A172" i="8"/>
  <c r="A525" i="8"/>
  <c r="A526" i="8"/>
  <c r="A257" i="8"/>
  <c r="A527" i="8"/>
  <c r="A68" i="8"/>
  <c r="A87" i="8"/>
  <c r="A79" i="8"/>
  <c r="A98" i="8"/>
  <c r="A528" i="8"/>
  <c r="A529" i="8"/>
  <c r="A530" i="8"/>
  <c r="A531" i="8"/>
  <c r="A532" i="8"/>
  <c r="A71" i="8"/>
  <c r="A88" i="8"/>
  <c r="A72" i="8"/>
  <c r="A89" i="8"/>
  <c r="A533" i="8"/>
  <c r="A534" i="8"/>
  <c r="A535" i="8"/>
  <c r="A536" i="8"/>
  <c r="A537" i="8"/>
  <c r="A99" i="8"/>
  <c r="A80" i="8"/>
  <c r="A164" i="8"/>
  <c r="A176" i="8"/>
  <c r="A90" i="8"/>
  <c r="A100" i="8"/>
  <c r="A110" i="8"/>
  <c r="A117" i="8"/>
  <c r="A119" i="8"/>
  <c r="A116" i="8"/>
  <c r="A364" i="8"/>
  <c r="A365" i="8"/>
  <c r="A366" i="8"/>
  <c r="A367" i="8"/>
  <c r="A91" i="8"/>
  <c r="A82" i="8"/>
  <c r="A84" i="8"/>
  <c r="A209" i="8"/>
  <c r="A241" i="8"/>
  <c r="A243" i="8"/>
  <c r="A212" i="8"/>
  <c r="A210" i="8"/>
  <c r="A538" i="8"/>
  <c r="A539" i="8"/>
  <c r="A540" i="8"/>
  <c r="A541" i="8"/>
  <c r="A181" i="8"/>
  <c r="A173" i="8"/>
  <c r="A163" i="8"/>
  <c r="A182" i="8"/>
  <c r="A542" i="8"/>
  <c r="A543" i="8"/>
  <c r="A544" i="8"/>
  <c r="A545" i="8"/>
  <c r="A546" i="8"/>
  <c r="A547" i="8"/>
  <c r="A548" i="8"/>
  <c r="A549" i="8"/>
  <c r="A550" i="8"/>
  <c r="A551" i="8"/>
  <c r="A552" i="8"/>
  <c r="B1" i="8"/>
  <c r="C1" i="8"/>
  <c r="D1" i="8"/>
  <c r="F1" i="8"/>
  <c r="G1" i="8"/>
  <c r="H1" i="8"/>
  <c r="I1" i="8"/>
  <c r="J1" i="8"/>
  <c r="K1" i="8"/>
  <c r="L1" i="8"/>
  <c r="M1" i="8"/>
  <c r="B281" i="8"/>
  <c r="C281" i="8"/>
  <c r="D281" i="8"/>
  <c r="E281" i="8"/>
  <c r="N281" i="8" s="1"/>
  <c r="Y281" i="8" s="1"/>
  <c r="F281" i="8"/>
  <c r="G281" i="8"/>
  <c r="H281" i="8"/>
  <c r="O281" i="8" s="1"/>
  <c r="I281" i="8"/>
  <c r="J281" i="8"/>
  <c r="P281" i="8" s="1"/>
  <c r="X281" i="8" s="1"/>
  <c r="K281" i="8"/>
  <c r="L281" i="8"/>
  <c r="Q281" i="8" s="1"/>
  <c r="V281" i="8" s="1"/>
  <c r="M281" i="8"/>
  <c r="B282" i="8"/>
  <c r="C282" i="8"/>
  <c r="D282" i="8"/>
  <c r="E282" i="8"/>
  <c r="N282" i="8" s="1"/>
  <c r="Y282" i="8" s="1"/>
  <c r="F282" i="8"/>
  <c r="G282" i="8"/>
  <c r="H282" i="8"/>
  <c r="O282" i="8" s="1"/>
  <c r="I282" i="8"/>
  <c r="J282" i="8"/>
  <c r="P282" i="8" s="1"/>
  <c r="X282" i="8" s="1"/>
  <c r="K282" i="8"/>
  <c r="L282" i="8"/>
  <c r="Q282" i="8" s="1"/>
  <c r="V282" i="8" s="1"/>
  <c r="M282" i="8"/>
  <c r="B283" i="8"/>
  <c r="C283" i="8"/>
  <c r="D283" i="8"/>
  <c r="E283" i="8"/>
  <c r="N283" i="8" s="1"/>
  <c r="Y283" i="8" s="1"/>
  <c r="F283" i="8"/>
  <c r="G283" i="8"/>
  <c r="H283" i="8"/>
  <c r="O283" i="8" s="1"/>
  <c r="I283" i="8"/>
  <c r="J283" i="8"/>
  <c r="P283" i="8" s="1"/>
  <c r="X283" i="8" s="1"/>
  <c r="K283" i="8"/>
  <c r="L283" i="8"/>
  <c r="Q283" i="8" s="1"/>
  <c r="V283" i="8" s="1"/>
  <c r="M283" i="8"/>
  <c r="B284" i="8"/>
  <c r="C284" i="8"/>
  <c r="D284" i="8"/>
  <c r="E284" i="8"/>
  <c r="N284" i="8" s="1"/>
  <c r="Y284" i="8" s="1"/>
  <c r="F284" i="8"/>
  <c r="G284" i="8"/>
  <c r="H284" i="8"/>
  <c r="O284" i="8" s="1"/>
  <c r="I284" i="8"/>
  <c r="J284" i="8"/>
  <c r="P284" i="8" s="1"/>
  <c r="X284" i="8" s="1"/>
  <c r="K284" i="8"/>
  <c r="L284" i="8"/>
  <c r="Q284" i="8" s="1"/>
  <c r="V284" i="8" s="1"/>
  <c r="M284" i="8"/>
  <c r="B285" i="8"/>
  <c r="C285" i="8"/>
  <c r="D285" i="8"/>
  <c r="E285" i="8"/>
  <c r="N285" i="8" s="1"/>
  <c r="Y285" i="8" s="1"/>
  <c r="F285" i="8"/>
  <c r="G285" i="8"/>
  <c r="H285" i="8"/>
  <c r="O285" i="8" s="1"/>
  <c r="I285" i="8"/>
  <c r="J285" i="8"/>
  <c r="P285" i="8" s="1"/>
  <c r="X285" i="8" s="1"/>
  <c r="K285" i="8"/>
  <c r="L285" i="8"/>
  <c r="Q285" i="8" s="1"/>
  <c r="V285" i="8" s="1"/>
  <c r="M285" i="8"/>
  <c r="B286" i="8"/>
  <c r="C286" i="8"/>
  <c r="D286" i="8"/>
  <c r="E286" i="8"/>
  <c r="N286" i="8" s="1"/>
  <c r="Y286" i="8" s="1"/>
  <c r="F286" i="8"/>
  <c r="G286" i="8"/>
  <c r="H286" i="8"/>
  <c r="O286" i="8" s="1"/>
  <c r="I286" i="8"/>
  <c r="J286" i="8"/>
  <c r="P286" i="8" s="1"/>
  <c r="X286" i="8" s="1"/>
  <c r="K286" i="8"/>
  <c r="L286" i="8"/>
  <c r="Q286" i="8" s="1"/>
  <c r="V286" i="8" s="1"/>
  <c r="M286" i="8"/>
  <c r="B287" i="8"/>
  <c r="C287" i="8"/>
  <c r="D287" i="8"/>
  <c r="E287" i="8"/>
  <c r="N287" i="8" s="1"/>
  <c r="Y287" i="8" s="1"/>
  <c r="F287" i="8"/>
  <c r="G287" i="8"/>
  <c r="H287" i="8"/>
  <c r="O287" i="8" s="1"/>
  <c r="I287" i="8"/>
  <c r="J287" i="8"/>
  <c r="P287" i="8" s="1"/>
  <c r="X287" i="8" s="1"/>
  <c r="K287" i="8"/>
  <c r="L287" i="8"/>
  <c r="Q287" i="8" s="1"/>
  <c r="V287" i="8" s="1"/>
  <c r="M287" i="8"/>
  <c r="B288" i="8"/>
  <c r="C288" i="8"/>
  <c r="D288" i="8"/>
  <c r="E288" i="8"/>
  <c r="N288" i="8" s="1"/>
  <c r="Y288" i="8" s="1"/>
  <c r="F288" i="8"/>
  <c r="G288" i="8"/>
  <c r="H288" i="8"/>
  <c r="O288" i="8" s="1"/>
  <c r="I288" i="8"/>
  <c r="J288" i="8"/>
  <c r="P288" i="8" s="1"/>
  <c r="X288" i="8" s="1"/>
  <c r="K288" i="8"/>
  <c r="L288" i="8"/>
  <c r="Q288" i="8" s="1"/>
  <c r="V288" i="8" s="1"/>
  <c r="M288" i="8"/>
  <c r="B289" i="8"/>
  <c r="C289" i="8"/>
  <c r="D289" i="8"/>
  <c r="E289" i="8"/>
  <c r="N289" i="8" s="1"/>
  <c r="Y289" i="8" s="1"/>
  <c r="F289" i="8"/>
  <c r="G289" i="8"/>
  <c r="H289" i="8"/>
  <c r="O289" i="8" s="1"/>
  <c r="I289" i="8"/>
  <c r="J289" i="8"/>
  <c r="P289" i="8" s="1"/>
  <c r="X289" i="8" s="1"/>
  <c r="K289" i="8"/>
  <c r="L289" i="8"/>
  <c r="Q289" i="8" s="1"/>
  <c r="V289" i="8" s="1"/>
  <c r="M289" i="8"/>
  <c r="B290" i="8"/>
  <c r="C290" i="8"/>
  <c r="D290" i="8"/>
  <c r="E290" i="8"/>
  <c r="N290" i="8" s="1"/>
  <c r="Y290" i="8" s="1"/>
  <c r="F290" i="8"/>
  <c r="G290" i="8"/>
  <c r="H290" i="8"/>
  <c r="O290" i="8" s="1"/>
  <c r="I290" i="8"/>
  <c r="J290" i="8"/>
  <c r="P290" i="8" s="1"/>
  <c r="X290" i="8" s="1"/>
  <c r="K290" i="8"/>
  <c r="L290" i="8"/>
  <c r="Q290" i="8" s="1"/>
  <c r="V290" i="8" s="1"/>
  <c r="M290" i="8"/>
  <c r="B291" i="8"/>
  <c r="C291" i="8"/>
  <c r="D291" i="8"/>
  <c r="E291" i="8"/>
  <c r="N291" i="8" s="1"/>
  <c r="Y291" i="8" s="1"/>
  <c r="F291" i="8"/>
  <c r="G291" i="8"/>
  <c r="H291" i="8"/>
  <c r="O291" i="8" s="1"/>
  <c r="I291" i="8"/>
  <c r="J291" i="8"/>
  <c r="P291" i="8" s="1"/>
  <c r="X291" i="8" s="1"/>
  <c r="K291" i="8"/>
  <c r="L291" i="8"/>
  <c r="Q291" i="8" s="1"/>
  <c r="V291" i="8" s="1"/>
  <c r="M291" i="8"/>
  <c r="B292" i="8"/>
  <c r="C292" i="8"/>
  <c r="D292" i="8"/>
  <c r="E292" i="8"/>
  <c r="N292" i="8" s="1"/>
  <c r="Y292" i="8" s="1"/>
  <c r="F292" i="8"/>
  <c r="G292" i="8"/>
  <c r="H292" i="8"/>
  <c r="O292" i="8" s="1"/>
  <c r="I292" i="8"/>
  <c r="J292" i="8"/>
  <c r="P292" i="8" s="1"/>
  <c r="X292" i="8" s="1"/>
  <c r="K292" i="8"/>
  <c r="L292" i="8"/>
  <c r="Q292" i="8" s="1"/>
  <c r="V292" i="8" s="1"/>
  <c r="M292" i="8"/>
  <c r="B293" i="8"/>
  <c r="C293" i="8"/>
  <c r="D293" i="8"/>
  <c r="E293" i="8"/>
  <c r="N293" i="8" s="1"/>
  <c r="Y293" i="8" s="1"/>
  <c r="F293" i="8"/>
  <c r="G293" i="8"/>
  <c r="H293" i="8"/>
  <c r="O293" i="8" s="1"/>
  <c r="I293" i="8"/>
  <c r="J293" i="8"/>
  <c r="P293" i="8" s="1"/>
  <c r="X293" i="8" s="1"/>
  <c r="K293" i="8"/>
  <c r="L293" i="8"/>
  <c r="Q293" i="8" s="1"/>
  <c r="V293" i="8" s="1"/>
  <c r="M293" i="8"/>
  <c r="B294" i="8"/>
  <c r="C294" i="8"/>
  <c r="D294" i="8"/>
  <c r="E294" i="8"/>
  <c r="N294" i="8" s="1"/>
  <c r="Y294" i="8" s="1"/>
  <c r="F294" i="8"/>
  <c r="G294" i="8"/>
  <c r="H294" i="8"/>
  <c r="O294" i="8" s="1"/>
  <c r="I294" i="8"/>
  <c r="J294" i="8"/>
  <c r="P294" i="8" s="1"/>
  <c r="X294" i="8" s="1"/>
  <c r="K294" i="8"/>
  <c r="L294" i="8"/>
  <c r="Q294" i="8" s="1"/>
  <c r="V294" i="8" s="1"/>
  <c r="M294" i="8"/>
  <c r="B295" i="8"/>
  <c r="C295" i="8"/>
  <c r="D295" i="8"/>
  <c r="E295" i="8"/>
  <c r="N295" i="8" s="1"/>
  <c r="Y295" i="8" s="1"/>
  <c r="F295" i="8"/>
  <c r="G295" i="8"/>
  <c r="H295" i="8"/>
  <c r="O295" i="8" s="1"/>
  <c r="I295" i="8"/>
  <c r="J295" i="8"/>
  <c r="P295" i="8" s="1"/>
  <c r="X295" i="8" s="1"/>
  <c r="K295" i="8"/>
  <c r="L295" i="8"/>
  <c r="Q295" i="8" s="1"/>
  <c r="V295" i="8" s="1"/>
  <c r="M295" i="8"/>
  <c r="B296" i="8"/>
  <c r="C296" i="8"/>
  <c r="D296" i="8"/>
  <c r="E296" i="8"/>
  <c r="N296" i="8" s="1"/>
  <c r="Y296" i="8" s="1"/>
  <c r="F296" i="8"/>
  <c r="G296" i="8"/>
  <c r="H296" i="8"/>
  <c r="O296" i="8" s="1"/>
  <c r="I296" i="8"/>
  <c r="J296" i="8"/>
  <c r="P296" i="8" s="1"/>
  <c r="X296" i="8" s="1"/>
  <c r="K296" i="8"/>
  <c r="L296" i="8"/>
  <c r="Q296" i="8" s="1"/>
  <c r="V296" i="8" s="1"/>
  <c r="M296" i="8"/>
  <c r="B297" i="8"/>
  <c r="C297" i="8"/>
  <c r="D297" i="8"/>
  <c r="E297" i="8"/>
  <c r="N297" i="8" s="1"/>
  <c r="Y297" i="8" s="1"/>
  <c r="F297" i="8"/>
  <c r="G297" i="8"/>
  <c r="H297" i="8"/>
  <c r="O297" i="8" s="1"/>
  <c r="I297" i="8"/>
  <c r="J297" i="8"/>
  <c r="P297" i="8" s="1"/>
  <c r="X297" i="8" s="1"/>
  <c r="K297" i="8"/>
  <c r="L297" i="8"/>
  <c r="Q297" i="8" s="1"/>
  <c r="V297" i="8" s="1"/>
  <c r="M297" i="8"/>
  <c r="B298" i="8"/>
  <c r="C298" i="8"/>
  <c r="D298" i="8"/>
  <c r="E298" i="8"/>
  <c r="N298" i="8" s="1"/>
  <c r="Y298" i="8" s="1"/>
  <c r="F298" i="8"/>
  <c r="G298" i="8"/>
  <c r="H298" i="8"/>
  <c r="O298" i="8" s="1"/>
  <c r="I298" i="8"/>
  <c r="J298" i="8"/>
  <c r="P298" i="8" s="1"/>
  <c r="X298" i="8" s="1"/>
  <c r="K298" i="8"/>
  <c r="L298" i="8"/>
  <c r="Q298" i="8" s="1"/>
  <c r="V298" i="8" s="1"/>
  <c r="M298" i="8"/>
  <c r="B299" i="8"/>
  <c r="C299" i="8"/>
  <c r="D299" i="8"/>
  <c r="E299" i="8"/>
  <c r="N299" i="8" s="1"/>
  <c r="Y299" i="8" s="1"/>
  <c r="F299" i="8"/>
  <c r="G299" i="8"/>
  <c r="H299" i="8"/>
  <c r="O299" i="8" s="1"/>
  <c r="I299" i="8"/>
  <c r="J299" i="8"/>
  <c r="P299" i="8" s="1"/>
  <c r="X299" i="8" s="1"/>
  <c r="K299" i="8"/>
  <c r="L299" i="8"/>
  <c r="Q299" i="8" s="1"/>
  <c r="V299" i="8" s="1"/>
  <c r="M299" i="8"/>
  <c r="B270" i="8"/>
  <c r="C270" i="8"/>
  <c r="D270" i="8"/>
  <c r="E270" i="8"/>
  <c r="N270" i="8" s="1"/>
  <c r="Y270" i="8" s="1"/>
  <c r="F270" i="8"/>
  <c r="G270" i="8"/>
  <c r="H270" i="8"/>
  <c r="O270" i="8" s="1"/>
  <c r="I270" i="8"/>
  <c r="J270" i="8"/>
  <c r="P270" i="8" s="1"/>
  <c r="X270" i="8" s="1"/>
  <c r="K270" i="8"/>
  <c r="L270" i="8"/>
  <c r="Q270" i="8" s="1"/>
  <c r="V270" i="8" s="1"/>
  <c r="M270" i="8"/>
  <c r="B271" i="8"/>
  <c r="C271" i="8"/>
  <c r="D271" i="8"/>
  <c r="E271" i="8"/>
  <c r="N271" i="8" s="1"/>
  <c r="Y271" i="8" s="1"/>
  <c r="F271" i="8"/>
  <c r="G271" i="8"/>
  <c r="H271" i="8"/>
  <c r="O271" i="8" s="1"/>
  <c r="I271" i="8"/>
  <c r="J271" i="8"/>
  <c r="P271" i="8" s="1"/>
  <c r="X271" i="8" s="1"/>
  <c r="K271" i="8"/>
  <c r="L271" i="8"/>
  <c r="Q271" i="8" s="1"/>
  <c r="V271" i="8" s="1"/>
  <c r="M271" i="8"/>
  <c r="B272" i="8"/>
  <c r="C272" i="8"/>
  <c r="D272" i="8"/>
  <c r="E272" i="8"/>
  <c r="N272" i="8" s="1"/>
  <c r="Y272" i="8" s="1"/>
  <c r="F272" i="8"/>
  <c r="G272" i="8"/>
  <c r="H272" i="8"/>
  <c r="O272" i="8" s="1"/>
  <c r="I272" i="8"/>
  <c r="J272" i="8"/>
  <c r="P272" i="8" s="1"/>
  <c r="X272" i="8" s="1"/>
  <c r="K272" i="8"/>
  <c r="L272" i="8"/>
  <c r="Q272" i="8" s="1"/>
  <c r="V272" i="8" s="1"/>
  <c r="M272" i="8"/>
  <c r="B300" i="8"/>
  <c r="C300" i="8"/>
  <c r="D300" i="8"/>
  <c r="E300" i="8"/>
  <c r="N300" i="8" s="1"/>
  <c r="Y300" i="8" s="1"/>
  <c r="F300" i="8"/>
  <c r="G300" i="8"/>
  <c r="H300" i="8"/>
  <c r="O300" i="8" s="1"/>
  <c r="I300" i="8"/>
  <c r="J300" i="8"/>
  <c r="P300" i="8" s="1"/>
  <c r="X300" i="8" s="1"/>
  <c r="K300" i="8"/>
  <c r="L300" i="8"/>
  <c r="Q300" i="8" s="1"/>
  <c r="V300" i="8" s="1"/>
  <c r="M300" i="8"/>
  <c r="B273" i="8"/>
  <c r="C273" i="8"/>
  <c r="D273" i="8"/>
  <c r="E273" i="8"/>
  <c r="N273" i="8" s="1"/>
  <c r="Y273" i="8" s="1"/>
  <c r="F273" i="8"/>
  <c r="G273" i="8"/>
  <c r="H273" i="8"/>
  <c r="O273" i="8" s="1"/>
  <c r="I273" i="8"/>
  <c r="J273" i="8"/>
  <c r="P273" i="8" s="1"/>
  <c r="X273" i="8" s="1"/>
  <c r="K273" i="8"/>
  <c r="L273" i="8"/>
  <c r="Q273" i="8" s="1"/>
  <c r="V273" i="8" s="1"/>
  <c r="M273" i="8"/>
  <c r="B301" i="8"/>
  <c r="C301" i="8"/>
  <c r="D301" i="8"/>
  <c r="E301" i="8"/>
  <c r="N301" i="8" s="1"/>
  <c r="Y301" i="8" s="1"/>
  <c r="F301" i="8"/>
  <c r="G301" i="8"/>
  <c r="H301" i="8"/>
  <c r="O301" i="8" s="1"/>
  <c r="I301" i="8"/>
  <c r="J301" i="8"/>
  <c r="P301" i="8" s="1"/>
  <c r="X301" i="8" s="1"/>
  <c r="K301" i="8"/>
  <c r="L301" i="8"/>
  <c r="Q301" i="8" s="1"/>
  <c r="V301" i="8" s="1"/>
  <c r="M301" i="8"/>
  <c r="A281" i="8"/>
  <c r="A282" i="8"/>
  <c r="A283" i="8"/>
  <c r="A284" i="8"/>
  <c r="A285" i="8"/>
  <c r="A286" i="8"/>
  <c r="A287" i="8"/>
  <c r="A288" i="8"/>
  <c r="A289" i="8"/>
  <c r="A290" i="8"/>
  <c r="A291" i="8"/>
  <c r="A292" i="8"/>
  <c r="A293" i="8"/>
  <c r="A294" i="8"/>
  <c r="A295" i="8"/>
  <c r="A296" i="8"/>
  <c r="A297" i="8"/>
  <c r="A298" i="8"/>
  <c r="A299" i="8"/>
  <c r="A270" i="8"/>
  <c r="A271" i="8"/>
  <c r="A272" i="8"/>
  <c r="A300" i="8"/>
  <c r="A273" i="8"/>
  <c r="A301" i="8"/>
  <c r="A302" i="8"/>
  <c r="A303" i="8"/>
  <c r="A304" i="8"/>
  <c r="A305" i="8"/>
  <c r="A306" i="8"/>
  <c r="A307" i="8"/>
  <c r="A308" i="8"/>
  <c r="A309" i="8"/>
  <c r="A310" i="8"/>
  <c r="A311" i="8"/>
  <c r="A312" i="8"/>
  <c r="A313" i="8"/>
  <c r="A314" i="8"/>
  <c r="A315" i="8"/>
  <c r="A316" i="8"/>
  <c r="A317" i="8"/>
  <c r="A318" i="8"/>
  <c r="A319" i="8"/>
  <c r="A320" i="8"/>
  <c r="A321" i="8"/>
  <c r="A274" i="8"/>
  <c r="A322" i="8"/>
  <c r="A323" i="8"/>
  <c r="A324" i="8"/>
  <c r="A325" i="8"/>
  <c r="A326" i="8"/>
  <c r="A327" i="8"/>
  <c r="A368" i="8"/>
  <c r="A369" i="8"/>
  <c r="A370" i="8"/>
  <c r="A371" i="8"/>
  <c r="A372" i="8"/>
  <c r="A373" i="8"/>
  <c r="A374" i="8"/>
  <c r="A375" i="8"/>
  <c r="A376" i="8"/>
  <c r="A377" i="8"/>
  <c r="A378" i="8"/>
  <c r="A379" i="8"/>
  <c r="A380" i="8"/>
  <c r="A381" i="8"/>
  <c r="A382" i="8"/>
  <c r="A233" i="8"/>
  <c r="A383" i="8"/>
  <c r="A234" i="8"/>
  <c r="A384" i="8"/>
  <c r="A385" i="8"/>
  <c r="A386" i="8"/>
  <c r="A328" i="8"/>
  <c r="A329" i="8"/>
  <c r="A330" i="8"/>
  <c r="A331" i="8"/>
  <c r="A332" i="8"/>
  <c r="A242" i="8"/>
  <c r="A387" i="8"/>
  <c r="A388" i="8"/>
  <c r="A389" i="8"/>
  <c r="A390" i="8"/>
  <c r="A391" i="8"/>
  <c r="A333" i="8"/>
  <c r="A392" i="8"/>
  <c r="A393" i="8"/>
  <c r="A203" i="8"/>
  <c r="A157" i="8"/>
  <c r="A1" i="8"/>
  <c r="O376" i="4"/>
  <c r="N376" i="4"/>
  <c r="M376" i="4"/>
  <c r="L376" i="4"/>
  <c r="K376" i="4"/>
  <c r="J376" i="4"/>
  <c r="I376" i="4"/>
  <c r="O375" i="4"/>
  <c r="P375" i="4" s="1"/>
  <c r="N375" i="4"/>
  <c r="M375" i="4"/>
  <c r="L375" i="4"/>
  <c r="K375" i="4"/>
  <c r="J375" i="4"/>
  <c r="I375" i="4"/>
  <c r="O374" i="4"/>
  <c r="N374" i="4"/>
  <c r="M374" i="4"/>
  <c r="L374" i="4"/>
  <c r="K374" i="4"/>
  <c r="J374" i="4"/>
  <c r="I374" i="4"/>
  <c r="O373" i="4"/>
  <c r="N373" i="4"/>
  <c r="M373" i="4"/>
  <c r="L373" i="4"/>
  <c r="K373" i="4"/>
  <c r="J373" i="4"/>
  <c r="I373" i="4"/>
  <c r="O372" i="4"/>
  <c r="N372" i="4"/>
  <c r="M372" i="4"/>
  <c r="L372" i="4"/>
  <c r="K372" i="4"/>
  <c r="J372" i="4"/>
  <c r="I372" i="4"/>
  <c r="O371" i="4"/>
  <c r="N371" i="4"/>
  <c r="M371" i="4"/>
  <c r="L371" i="4"/>
  <c r="K371" i="4"/>
  <c r="J371" i="4"/>
  <c r="I371" i="4"/>
  <c r="O370" i="4"/>
  <c r="N370" i="4"/>
  <c r="M370" i="4"/>
  <c r="L370" i="4"/>
  <c r="K370" i="4"/>
  <c r="J370" i="4"/>
  <c r="I370" i="4"/>
  <c r="O369" i="4"/>
  <c r="N369" i="4"/>
  <c r="M369" i="4"/>
  <c r="L369" i="4"/>
  <c r="K369" i="4"/>
  <c r="J369" i="4"/>
  <c r="I369" i="4"/>
  <c r="O368" i="4"/>
  <c r="N368" i="4"/>
  <c r="M368" i="4"/>
  <c r="L368" i="4"/>
  <c r="K368" i="4"/>
  <c r="J368" i="4"/>
  <c r="I368" i="4"/>
  <c r="O367" i="4"/>
  <c r="P367" i="4" s="1"/>
  <c r="N367" i="4"/>
  <c r="M367" i="4"/>
  <c r="L367" i="4"/>
  <c r="K367" i="4"/>
  <c r="J367" i="4"/>
  <c r="I367" i="4"/>
  <c r="O366" i="4"/>
  <c r="N366" i="4"/>
  <c r="M366" i="4"/>
  <c r="L366" i="4"/>
  <c r="K366" i="4"/>
  <c r="J366" i="4"/>
  <c r="I366" i="4"/>
  <c r="O365" i="4"/>
  <c r="N365" i="4"/>
  <c r="M365" i="4"/>
  <c r="L365" i="4"/>
  <c r="K365" i="4"/>
  <c r="J365" i="4"/>
  <c r="I365" i="4"/>
  <c r="O364" i="4"/>
  <c r="N364" i="4"/>
  <c r="M364" i="4"/>
  <c r="L364" i="4"/>
  <c r="K364" i="4"/>
  <c r="J364" i="4"/>
  <c r="I364" i="4"/>
  <c r="O363" i="4"/>
  <c r="N363" i="4"/>
  <c r="M363" i="4"/>
  <c r="L363" i="4"/>
  <c r="K363" i="4"/>
  <c r="J363" i="4"/>
  <c r="I363" i="4"/>
  <c r="O362" i="4"/>
  <c r="N362" i="4"/>
  <c r="M362" i="4"/>
  <c r="L362" i="4"/>
  <c r="K362" i="4"/>
  <c r="J362" i="4"/>
  <c r="I362" i="4"/>
  <c r="O361" i="4"/>
  <c r="N361" i="4"/>
  <c r="M361" i="4"/>
  <c r="L361" i="4"/>
  <c r="K361" i="4"/>
  <c r="J361" i="4"/>
  <c r="I361" i="4"/>
  <c r="O360" i="4"/>
  <c r="N360" i="4"/>
  <c r="M360" i="4"/>
  <c r="L360" i="4"/>
  <c r="K360" i="4"/>
  <c r="J360" i="4"/>
  <c r="I360" i="4"/>
  <c r="O359" i="4"/>
  <c r="P359" i="4" s="1"/>
  <c r="N359" i="4"/>
  <c r="M359" i="4"/>
  <c r="L359" i="4"/>
  <c r="K359" i="4"/>
  <c r="J359" i="4"/>
  <c r="I359" i="4"/>
  <c r="O358" i="4"/>
  <c r="N358" i="4"/>
  <c r="M358" i="4"/>
  <c r="L358" i="4"/>
  <c r="K358" i="4"/>
  <c r="J358" i="4"/>
  <c r="I358" i="4"/>
  <c r="O357" i="4"/>
  <c r="N357" i="4"/>
  <c r="M357" i="4"/>
  <c r="L357" i="4"/>
  <c r="K357" i="4"/>
  <c r="J357" i="4"/>
  <c r="I357" i="4"/>
  <c r="O356" i="4"/>
  <c r="N356" i="4"/>
  <c r="M356" i="4"/>
  <c r="L356" i="4"/>
  <c r="K356" i="4"/>
  <c r="J356" i="4"/>
  <c r="I356" i="4"/>
  <c r="O355" i="4"/>
  <c r="N355" i="4"/>
  <c r="M355" i="4"/>
  <c r="L355" i="4"/>
  <c r="K355" i="4"/>
  <c r="J355" i="4"/>
  <c r="I355" i="4"/>
  <c r="O354" i="4"/>
  <c r="N354" i="4"/>
  <c r="M354" i="4"/>
  <c r="L354" i="4"/>
  <c r="K354" i="4"/>
  <c r="J354" i="4"/>
  <c r="I354" i="4"/>
  <c r="O353" i="4"/>
  <c r="N353" i="4"/>
  <c r="M353" i="4"/>
  <c r="L353" i="4"/>
  <c r="K353" i="4"/>
  <c r="J353" i="4"/>
  <c r="I353" i="4"/>
  <c r="O352" i="4"/>
  <c r="N352" i="4"/>
  <c r="M352" i="4"/>
  <c r="L352" i="4"/>
  <c r="K352" i="4"/>
  <c r="J352" i="4"/>
  <c r="I352" i="4"/>
  <c r="O351" i="4"/>
  <c r="P351" i="4" s="1"/>
  <c r="N351" i="4"/>
  <c r="M351" i="4"/>
  <c r="L351" i="4"/>
  <c r="K351" i="4"/>
  <c r="J351" i="4"/>
  <c r="I351" i="4"/>
  <c r="O350" i="4"/>
  <c r="N350" i="4"/>
  <c r="M350" i="4"/>
  <c r="L350" i="4"/>
  <c r="K350" i="4"/>
  <c r="J350" i="4"/>
  <c r="I350" i="4"/>
  <c r="O349" i="4"/>
  <c r="N349" i="4"/>
  <c r="M349" i="4"/>
  <c r="L349" i="4"/>
  <c r="K349" i="4"/>
  <c r="J349" i="4"/>
  <c r="I349" i="4"/>
  <c r="O348" i="4"/>
  <c r="N348" i="4"/>
  <c r="M348" i="4"/>
  <c r="L348" i="4"/>
  <c r="K348" i="4"/>
  <c r="J348" i="4"/>
  <c r="I348" i="4"/>
  <c r="O347" i="4"/>
  <c r="N347" i="4"/>
  <c r="M347" i="4"/>
  <c r="L347" i="4"/>
  <c r="K347" i="4"/>
  <c r="J347" i="4"/>
  <c r="I347" i="4"/>
  <c r="O346" i="4"/>
  <c r="N346" i="4"/>
  <c r="M346" i="4"/>
  <c r="L346" i="4"/>
  <c r="K346" i="4"/>
  <c r="J346" i="4"/>
  <c r="I346" i="4"/>
  <c r="O345" i="4"/>
  <c r="N345" i="4"/>
  <c r="M345" i="4"/>
  <c r="L345" i="4"/>
  <c r="K345" i="4"/>
  <c r="J345" i="4"/>
  <c r="I345" i="4"/>
  <c r="O344" i="4"/>
  <c r="N344" i="4"/>
  <c r="M344" i="4"/>
  <c r="L344" i="4"/>
  <c r="K344" i="4"/>
  <c r="J344" i="4"/>
  <c r="I344" i="4"/>
  <c r="O343" i="4"/>
  <c r="P343" i="4" s="1"/>
  <c r="N343" i="4"/>
  <c r="M343" i="4"/>
  <c r="L343" i="4"/>
  <c r="K343" i="4"/>
  <c r="J343" i="4"/>
  <c r="I343" i="4"/>
  <c r="O342" i="4"/>
  <c r="N342" i="4"/>
  <c r="M342" i="4"/>
  <c r="L342" i="4"/>
  <c r="K342" i="4"/>
  <c r="J342" i="4"/>
  <c r="I342" i="4"/>
  <c r="O341" i="4"/>
  <c r="N341" i="4"/>
  <c r="M341" i="4"/>
  <c r="L341" i="4"/>
  <c r="K341" i="4"/>
  <c r="J341" i="4"/>
  <c r="I341" i="4"/>
  <c r="O340" i="4"/>
  <c r="N340" i="4"/>
  <c r="M340" i="4"/>
  <c r="L340" i="4"/>
  <c r="K340" i="4"/>
  <c r="J340" i="4"/>
  <c r="I340" i="4"/>
  <c r="O339" i="4"/>
  <c r="N339" i="4"/>
  <c r="M339" i="4"/>
  <c r="L339" i="4"/>
  <c r="K339" i="4"/>
  <c r="J339" i="4"/>
  <c r="I339" i="4"/>
  <c r="O338" i="4"/>
  <c r="N338" i="4"/>
  <c r="M338" i="4"/>
  <c r="L338" i="4"/>
  <c r="K338" i="4"/>
  <c r="J338" i="4"/>
  <c r="I338" i="4"/>
  <c r="O337" i="4"/>
  <c r="N337" i="4"/>
  <c r="M337" i="4"/>
  <c r="L337" i="4"/>
  <c r="K337" i="4"/>
  <c r="J337" i="4"/>
  <c r="I337" i="4"/>
  <c r="O336" i="4"/>
  <c r="N336" i="4"/>
  <c r="M336" i="4"/>
  <c r="L336" i="4"/>
  <c r="K336" i="4"/>
  <c r="J336" i="4"/>
  <c r="I336" i="4"/>
  <c r="O335" i="4"/>
  <c r="P335" i="4" s="1"/>
  <c r="N335" i="4"/>
  <c r="M335" i="4"/>
  <c r="L335" i="4"/>
  <c r="K335" i="4"/>
  <c r="J335" i="4"/>
  <c r="I335" i="4"/>
  <c r="O334" i="4"/>
  <c r="N334" i="4"/>
  <c r="M334" i="4"/>
  <c r="L334" i="4"/>
  <c r="K334" i="4"/>
  <c r="J334" i="4"/>
  <c r="I334" i="4"/>
  <c r="O333" i="4"/>
  <c r="N333" i="4"/>
  <c r="M333" i="4"/>
  <c r="L333" i="4"/>
  <c r="K333" i="4"/>
  <c r="J333" i="4"/>
  <c r="I333" i="4"/>
  <c r="O332" i="4"/>
  <c r="N332" i="4"/>
  <c r="M332" i="4"/>
  <c r="L332" i="4"/>
  <c r="K332" i="4"/>
  <c r="J332" i="4"/>
  <c r="I332" i="4"/>
  <c r="O331" i="4"/>
  <c r="N331" i="4"/>
  <c r="M331" i="4"/>
  <c r="L331" i="4"/>
  <c r="K331" i="4"/>
  <c r="J331" i="4"/>
  <c r="I331" i="4"/>
  <c r="O330" i="4"/>
  <c r="N330" i="4"/>
  <c r="M330" i="4"/>
  <c r="L330" i="4"/>
  <c r="K330" i="4"/>
  <c r="J330" i="4"/>
  <c r="I330" i="4"/>
  <c r="O329" i="4"/>
  <c r="N329" i="4"/>
  <c r="M329" i="4"/>
  <c r="L329" i="4"/>
  <c r="K329" i="4"/>
  <c r="J329" i="4"/>
  <c r="I329" i="4"/>
  <c r="O328" i="4"/>
  <c r="N328" i="4"/>
  <c r="M328" i="4"/>
  <c r="L328" i="4"/>
  <c r="K328" i="4"/>
  <c r="J328" i="4"/>
  <c r="I328" i="4"/>
  <c r="O327" i="4"/>
  <c r="P327" i="4" s="1"/>
  <c r="N327" i="4"/>
  <c r="M327" i="4"/>
  <c r="L327" i="4"/>
  <c r="K327" i="4"/>
  <c r="J327" i="4"/>
  <c r="I327" i="4"/>
  <c r="O326" i="4"/>
  <c r="N326" i="4"/>
  <c r="M326" i="4"/>
  <c r="L326" i="4"/>
  <c r="K326" i="4"/>
  <c r="J326" i="4"/>
  <c r="I326" i="4"/>
  <c r="O325" i="4"/>
  <c r="N325" i="4"/>
  <c r="M325" i="4"/>
  <c r="L325" i="4"/>
  <c r="K325" i="4"/>
  <c r="J325" i="4"/>
  <c r="I325" i="4"/>
  <c r="O324" i="4"/>
  <c r="N324" i="4"/>
  <c r="M324" i="4"/>
  <c r="L324" i="4"/>
  <c r="K324" i="4"/>
  <c r="J324" i="4"/>
  <c r="I324" i="4"/>
  <c r="O323" i="4"/>
  <c r="N323" i="4"/>
  <c r="M323" i="4"/>
  <c r="L323" i="4"/>
  <c r="K323" i="4"/>
  <c r="J323" i="4"/>
  <c r="I323" i="4"/>
  <c r="O322" i="4"/>
  <c r="N322" i="4"/>
  <c r="M322" i="4"/>
  <c r="L322" i="4"/>
  <c r="K322" i="4"/>
  <c r="J322" i="4"/>
  <c r="I322" i="4"/>
  <c r="O321" i="4"/>
  <c r="N321" i="4"/>
  <c r="M321" i="4"/>
  <c r="L321" i="4"/>
  <c r="K321" i="4"/>
  <c r="J321" i="4"/>
  <c r="I321" i="4"/>
  <c r="O320" i="4"/>
  <c r="N320" i="4"/>
  <c r="M320" i="4"/>
  <c r="L320" i="4"/>
  <c r="K320" i="4"/>
  <c r="J320" i="4"/>
  <c r="I320" i="4"/>
  <c r="O319" i="4"/>
  <c r="P319" i="4" s="1"/>
  <c r="N319" i="4"/>
  <c r="M319" i="4"/>
  <c r="L319" i="4"/>
  <c r="K319" i="4"/>
  <c r="J319" i="4"/>
  <c r="I319" i="4"/>
  <c r="O318" i="4"/>
  <c r="N318" i="4"/>
  <c r="M318" i="4"/>
  <c r="L318" i="4"/>
  <c r="K318" i="4"/>
  <c r="J318" i="4"/>
  <c r="I318" i="4"/>
  <c r="O317" i="4"/>
  <c r="N317" i="4"/>
  <c r="M317" i="4"/>
  <c r="L317" i="4"/>
  <c r="K317" i="4"/>
  <c r="J317" i="4"/>
  <c r="I317" i="4"/>
  <c r="O316" i="4"/>
  <c r="N316" i="4"/>
  <c r="M316" i="4"/>
  <c r="L316" i="4"/>
  <c r="K316" i="4"/>
  <c r="J316" i="4"/>
  <c r="I316" i="4"/>
  <c r="O315" i="4"/>
  <c r="N315" i="4"/>
  <c r="M315" i="4"/>
  <c r="L315" i="4"/>
  <c r="K315" i="4"/>
  <c r="J315" i="4"/>
  <c r="I315" i="4"/>
  <c r="O314" i="4"/>
  <c r="N314" i="4"/>
  <c r="M314" i="4"/>
  <c r="L314" i="4"/>
  <c r="K314" i="4"/>
  <c r="J314" i="4"/>
  <c r="I314" i="4"/>
  <c r="O313" i="4"/>
  <c r="N313" i="4"/>
  <c r="M313" i="4"/>
  <c r="L313" i="4"/>
  <c r="K313" i="4"/>
  <c r="J313" i="4"/>
  <c r="I313" i="4"/>
  <c r="O312" i="4"/>
  <c r="N312" i="4"/>
  <c r="M312" i="4"/>
  <c r="L312" i="4"/>
  <c r="K312" i="4"/>
  <c r="J312" i="4"/>
  <c r="I312" i="4"/>
  <c r="O311" i="4"/>
  <c r="P311" i="4" s="1"/>
  <c r="N311" i="4"/>
  <c r="M311" i="4"/>
  <c r="L311" i="4"/>
  <c r="K311" i="4"/>
  <c r="J311" i="4"/>
  <c r="I311" i="4"/>
  <c r="O310" i="4"/>
  <c r="P310" i="4" s="1"/>
  <c r="N310" i="4"/>
  <c r="M310" i="4"/>
  <c r="L310" i="4"/>
  <c r="K310" i="4"/>
  <c r="J310" i="4"/>
  <c r="P309" i="4"/>
  <c r="O309" i="4"/>
  <c r="N309" i="4"/>
  <c r="M309" i="4"/>
  <c r="L309" i="4"/>
  <c r="K309" i="4"/>
  <c r="J309" i="4"/>
  <c r="O308" i="4"/>
  <c r="N308" i="4"/>
  <c r="M308" i="4"/>
  <c r="L308" i="4"/>
  <c r="K308" i="4"/>
  <c r="J308" i="4"/>
  <c r="I308" i="4"/>
  <c r="O307" i="4"/>
  <c r="N307" i="4"/>
  <c r="M307" i="4"/>
  <c r="L307" i="4"/>
  <c r="K307" i="4"/>
  <c r="J307" i="4"/>
  <c r="I307" i="4"/>
  <c r="O306" i="4"/>
  <c r="N306" i="4"/>
  <c r="M306" i="4"/>
  <c r="L306" i="4"/>
  <c r="K306" i="4"/>
  <c r="J306" i="4"/>
  <c r="I306" i="4"/>
  <c r="O305" i="4"/>
  <c r="N305" i="4"/>
  <c r="M305" i="4"/>
  <c r="L305" i="4"/>
  <c r="K305" i="4"/>
  <c r="J305" i="4"/>
  <c r="I305" i="4"/>
  <c r="O304" i="4"/>
  <c r="P304" i="4" s="1"/>
  <c r="N304" i="4"/>
  <c r="M304" i="4"/>
  <c r="L304" i="4"/>
  <c r="K304" i="4"/>
  <c r="J304" i="4"/>
  <c r="I304" i="4"/>
  <c r="O303" i="4"/>
  <c r="N303" i="4"/>
  <c r="M303" i="4"/>
  <c r="L303" i="4"/>
  <c r="K303" i="4"/>
  <c r="J303" i="4"/>
  <c r="I303" i="4"/>
  <c r="O302" i="4"/>
  <c r="P302" i="4" s="1"/>
  <c r="N302" i="4"/>
  <c r="M302" i="4"/>
  <c r="L302" i="4"/>
  <c r="K302" i="4"/>
  <c r="J302" i="4"/>
  <c r="I302" i="4"/>
  <c r="O301" i="4"/>
  <c r="P301" i="4" s="1"/>
  <c r="N301" i="4"/>
  <c r="M301" i="4"/>
  <c r="L301" i="4"/>
  <c r="K301" i="4"/>
  <c r="J301" i="4"/>
  <c r="I301" i="4"/>
  <c r="O300" i="4"/>
  <c r="N300" i="4"/>
  <c r="M300" i="4"/>
  <c r="L300" i="4"/>
  <c r="K300" i="4"/>
  <c r="J300" i="4"/>
  <c r="I300" i="4"/>
  <c r="O299" i="4"/>
  <c r="N299" i="4"/>
  <c r="M299" i="4"/>
  <c r="L299" i="4"/>
  <c r="K299" i="4"/>
  <c r="J299" i="4"/>
  <c r="I299" i="4"/>
  <c r="O298" i="4"/>
  <c r="N298" i="4"/>
  <c r="M298" i="4"/>
  <c r="L298" i="4"/>
  <c r="K298" i="4"/>
  <c r="J298" i="4"/>
  <c r="I298" i="4"/>
  <c r="O297" i="4"/>
  <c r="N297" i="4"/>
  <c r="M297" i="4"/>
  <c r="L297" i="4"/>
  <c r="K297" i="4"/>
  <c r="J297" i="4"/>
  <c r="I297" i="4"/>
  <c r="O296" i="4"/>
  <c r="P296" i="4" s="1"/>
  <c r="N296" i="4"/>
  <c r="M296" i="4"/>
  <c r="L296" i="4"/>
  <c r="K296" i="4"/>
  <c r="J296" i="4"/>
  <c r="I296" i="4"/>
  <c r="O295" i="4"/>
  <c r="N295" i="4"/>
  <c r="M295" i="4"/>
  <c r="L295" i="4"/>
  <c r="K295" i="4"/>
  <c r="J295" i="4"/>
  <c r="I295" i="4"/>
  <c r="O294" i="4"/>
  <c r="P294" i="4" s="1"/>
  <c r="N294" i="4"/>
  <c r="M294" i="4"/>
  <c r="L294" i="4"/>
  <c r="K294" i="4"/>
  <c r="J294" i="4"/>
  <c r="I294" i="4"/>
  <c r="O293" i="4"/>
  <c r="P293" i="4" s="1"/>
  <c r="N293" i="4"/>
  <c r="M293" i="4"/>
  <c r="L293" i="4"/>
  <c r="K293" i="4"/>
  <c r="J293" i="4"/>
  <c r="I293" i="4"/>
  <c r="O292" i="4"/>
  <c r="N292" i="4"/>
  <c r="M292" i="4"/>
  <c r="L292" i="4"/>
  <c r="K292" i="4"/>
  <c r="J292" i="4"/>
  <c r="I292" i="4"/>
  <c r="O291" i="4"/>
  <c r="N291" i="4"/>
  <c r="M291" i="4"/>
  <c r="L291" i="4"/>
  <c r="K291" i="4"/>
  <c r="J291" i="4"/>
  <c r="I291" i="4"/>
  <c r="O290" i="4"/>
  <c r="N290" i="4"/>
  <c r="M290" i="4"/>
  <c r="L290" i="4"/>
  <c r="K290" i="4"/>
  <c r="J290" i="4"/>
  <c r="I290" i="4"/>
  <c r="O289" i="4"/>
  <c r="N289" i="4"/>
  <c r="M289" i="4"/>
  <c r="L289" i="4"/>
  <c r="K289" i="4"/>
  <c r="J289" i="4"/>
  <c r="I289" i="4"/>
  <c r="O288" i="4"/>
  <c r="P288" i="4" s="1"/>
  <c r="N288" i="4"/>
  <c r="M288" i="4"/>
  <c r="L288" i="4"/>
  <c r="K288" i="4"/>
  <c r="J288" i="4"/>
  <c r="I288" i="4"/>
  <c r="O287" i="4"/>
  <c r="N287" i="4"/>
  <c r="M287" i="4"/>
  <c r="L287" i="4"/>
  <c r="K287" i="4"/>
  <c r="J287" i="4"/>
  <c r="I287" i="4"/>
  <c r="O286" i="4"/>
  <c r="P286" i="4" s="1"/>
  <c r="N286" i="4"/>
  <c r="M286" i="4"/>
  <c r="L286" i="4"/>
  <c r="K286" i="4"/>
  <c r="J286" i="4"/>
  <c r="I286" i="4"/>
  <c r="O285" i="4"/>
  <c r="P285" i="4" s="1"/>
  <c r="N285" i="4"/>
  <c r="M285" i="4"/>
  <c r="L285" i="4"/>
  <c r="K285" i="4"/>
  <c r="J285" i="4"/>
  <c r="I285" i="4"/>
  <c r="O284" i="4"/>
  <c r="N284" i="4"/>
  <c r="M284" i="4"/>
  <c r="L284" i="4"/>
  <c r="K284" i="4"/>
  <c r="J284" i="4"/>
  <c r="I284" i="4"/>
  <c r="O283" i="4"/>
  <c r="N283" i="4"/>
  <c r="M283" i="4"/>
  <c r="L283" i="4"/>
  <c r="K283" i="4"/>
  <c r="J283" i="4"/>
  <c r="I283" i="4"/>
  <c r="O282" i="4"/>
  <c r="N282" i="4"/>
  <c r="M282" i="4"/>
  <c r="L282" i="4"/>
  <c r="K282" i="4"/>
  <c r="J282" i="4"/>
  <c r="I282" i="4"/>
  <c r="O281" i="4"/>
  <c r="N281" i="4"/>
  <c r="M281" i="4"/>
  <c r="L281" i="4"/>
  <c r="K281" i="4"/>
  <c r="J281" i="4"/>
  <c r="I281" i="4"/>
  <c r="O280" i="4"/>
  <c r="P280" i="4" s="1"/>
  <c r="N280" i="4"/>
  <c r="M280" i="4"/>
  <c r="L280" i="4"/>
  <c r="K280" i="4"/>
  <c r="J280" i="4"/>
  <c r="I280" i="4"/>
  <c r="O279" i="4"/>
  <c r="N279" i="4"/>
  <c r="M279" i="4"/>
  <c r="L279" i="4"/>
  <c r="K279" i="4"/>
  <c r="J279" i="4"/>
  <c r="I279" i="4"/>
  <c r="O278" i="4"/>
  <c r="P278" i="4" s="1"/>
  <c r="N278" i="4"/>
  <c r="M278" i="4"/>
  <c r="L278" i="4"/>
  <c r="K278" i="4"/>
  <c r="J278" i="4"/>
  <c r="I278" i="4"/>
  <c r="O277" i="4"/>
  <c r="P277" i="4" s="1"/>
  <c r="N277" i="4"/>
  <c r="M277" i="4"/>
  <c r="L277" i="4"/>
  <c r="J277" i="4"/>
  <c r="I277" i="4"/>
  <c r="O276" i="4"/>
  <c r="N276" i="4"/>
  <c r="P276" i="4" s="1"/>
  <c r="M276" i="4"/>
  <c r="L276" i="4"/>
  <c r="K276" i="4"/>
  <c r="J276" i="4"/>
  <c r="I276" i="4"/>
  <c r="O275" i="4"/>
  <c r="N275" i="4"/>
  <c r="P275" i="4" s="1"/>
  <c r="M275" i="4"/>
  <c r="L275" i="4"/>
  <c r="K275" i="4"/>
  <c r="J275" i="4"/>
  <c r="I275" i="4"/>
  <c r="O274" i="4"/>
  <c r="N274" i="4"/>
  <c r="P274" i="4" s="1"/>
  <c r="M274" i="4"/>
  <c r="L274" i="4"/>
  <c r="K274" i="4"/>
  <c r="J274" i="4"/>
  <c r="I274" i="4"/>
  <c r="O273" i="4"/>
  <c r="N273" i="4"/>
  <c r="P273" i="4" s="1"/>
  <c r="M273" i="4"/>
  <c r="L273" i="4"/>
  <c r="K273" i="4"/>
  <c r="J273" i="4"/>
  <c r="I273" i="4"/>
  <c r="O272" i="4"/>
  <c r="N272" i="4"/>
  <c r="P272" i="4" s="1"/>
  <c r="M272" i="4"/>
  <c r="L272" i="4"/>
  <c r="K272" i="4"/>
  <c r="J272" i="4"/>
  <c r="I272" i="4"/>
  <c r="O271" i="4"/>
  <c r="N271" i="4"/>
  <c r="P271" i="4" s="1"/>
  <c r="M271" i="4"/>
  <c r="L271" i="4"/>
  <c r="K271" i="4"/>
  <c r="J271" i="4"/>
  <c r="I271" i="4"/>
  <c r="O270" i="4"/>
  <c r="N270" i="4"/>
  <c r="P270" i="4" s="1"/>
  <c r="M270" i="4"/>
  <c r="L270" i="4"/>
  <c r="K270" i="4"/>
  <c r="J270" i="4"/>
  <c r="I270" i="4"/>
  <c r="O269" i="4"/>
  <c r="N269" i="4"/>
  <c r="P269" i="4" s="1"/>
  <c r="M269" i="4"/>
  <c r="L269" i="4"/>
  <c r="K269" i="4"/>
  <c r="J269" i="4"/>
  <c r="I269" i="4"/>
  <c r="O268" i="4"/>
  <c r="N268" i="4"/>
  <c r="P268" i="4" s="1"/>
  <c r="M268" i="4"/>
  <c r="L268" i="4"/>
  <c r="K268" i="4"/>
  <c r="J268" i="4"/>
  <c r="I268" i="4"/>
  <c r="O267" i="4"/>
  <c r="N267" i="4"/>
  <c r="P267" i="4" s="1"/>
  <c r="M267" i="4"/>
  <c r="L267" i="4"/>
  <c r="K267" i="4"/>
  <c r="J267" i="4"/>
  <c r="I267" i="4"/>
  <c r="O266" i="4"/>
  <c r="N266" i="4"/>
  <c r="P266" i="4" s="1"/>
  <c r="M266" i="4"/>
  <c r="L266" i="4"/>
  <c r="K266" i="4"/>
  <c r="J266" i="4"/>
  <c r="I266" i="4"/>
  <c r="O265" i="4"/>
  <c r="N265" i="4"/>
  <c r="P265" i="4" s="1"/>
  <c r="M265" i="4"/>
  <c r="L265" i="4"/>
  <c r="K265" i="4"/>
  <c r="J265" i="4"/>
  <c r="I265" i="4"/>
  <c r="O264" i="4"/>
  <c r="N264" i="4"/>
  <c r="P264" i="4" s="1"/>
  <c r="M264" i="4"/>
  <c r="L264" i="4"/>
  <c r="J264" i="4"/>
  <c r="I264" i="4"/>
  <c r="O263" i="4"/>
  <c r="P263" i="4" s="1"/>
  <c r="N263" i="4"/>
  <c r="M263" i="4"/>
  <c r="L263" i="4"/>
  <c r="K263" i="4"/>
  <c r="J263" i="4"/>
  <c r="I263" i="4"/>
  <c r="O262" i="4"/>
  <c r="P262" i="4" s="1"/>
  <c r="N262" i="4"/>
  <c r="M262" i="4"/>
  <c r="L262" i="4"/>
  <c r="K262" i="4"/>
  <c r="J262" i="4"/>
  <c r="I262" i="4"/>
  <c r="O261" i="4"/>
  <c r="P261" i="4" s="1"/>
  <c r="N261" i="4"/>
  <c r="M261" i="4"/>
  <c r="L261" i="4"/>
  <c r="K261" i="4"/>
  <c r="J261" i="4"/>
  <c r="I261" i="4"/>
  <c r="O260" i="4"/>
  <c r="P260" i="4" s="1"/>
  <c r="N260" i="4"/>
  <c r="M260" i="4"/>
  <c r="L260" i="4"/>
  <c r="K260" i="4"/>
  <c r="J260" i="4"/>
  <c r="I260" i="4"/>
  <c r="O259" i="4"/>
  <c r="P259" i="4" s="1"/>
  <c r="N259" i="4"/>
  <c r="M259" i="4"/>
  <c r="L259" i="4"/>
  <c r="K259" i="4"/>
  <c r="J259" i="4"/>
  <c r="I259" i="4"/>
  <c r="O258" i="4"/>
  <c r="P258" i="4" s="1"/>
  <c r="N258" i="4"/>
  <c r="M258" i="4"/>
  <c r="L258" i="4"/>
  <c r="K258" i="4"/>
  <c r="J258" i="4"/>
  <c r="I258" i="4"/>
  <c r="O257" i="4"/>
  <c r="P257" i="4" s="1"/>
  <c r="N257" i="4"/>
  <c r="M257" i="4"/>
  <c r="L257" i="4"/>
  <c r="K257" i="4"/>
  <c r="J257" i="4"/>
  <c r="I257" i="4"/>
  <c r="O256" i="4"/>
  <c r="P256" i="4" s="1"/>
  <c r="N256" i="4"/>
  <c r="M256" i="4"/>
  <c r="L256" i="4"/>
  <c r="K256" i="4"/>
  <c r="J256" i="4"/>
  <c r="I256" i="4"/>
  <c r="O255" i="4"/>
  <c r="P255" i="4" s="1"/>
  <c r="N255" i="4"/>
  <c r="M255" i="4"/>
  <c r="L255" i="4"/>
  <c r="J255" i="4"/>
  <c r="I255" i="4"/>
  <c r="O254" i="4"/>
  <c r="P254" i="4" s="1"/>
  <c r="N254" i="4"/>
  <c r="M254" i="4"/>
  <c r="L254" i="4"/>
  <c r="J254" i="4"/>
  <c r="I254" i="4"/>
  <c r="O253" i="4"/>
  <c r="P253" i="4" s="1"/>
  <c r="N253" i="4"/>
  <c r="M253" i="4"/>
  <c r="L253" i="4"/>
  <c r="K253" i="4"/>
  <c r="J253" i="4"/>
  <c r="I253" i="4"/>
  <c r="O252" i="4"/>
  <c r="N252" i="4"/>
  <c r="M252" i="4"/>
  <c r="L252" i="4"/>
  <c r="K252" i="4"/>
  <c r="J252" i="4"/>
  <c r="I252" i="4"/>
  <c r="O251" i="4"/>
  <c r="N251" i="4"/>
  <c r="M251" i="4"/>
  <c r="L251" i="4"/>
  <c r="K251" i="4"/>
  <c r="J251" i="4"/>
  <c r="I251" i="4"/>
  <c r="O250" i="4"/>
  <c r="P250" i="4" s="1"/>
  <c r="N250" i="4"/>
  <c r="M250" i="4"/>
  <c r="L250" i="4"/>
  <c r="K250" i="4"/>
  <c r="J250" i="4"/>
  <c r="I250" i="4"/>
  <c r="O249" i="4"/>
  <c r="N249" i="4"/>
  <c r="M249" i="4"/>
  <c r="L249" i="4"/>
  <c r="K249" i="4"/>
  <c r="J249" i="4"/>
  <c r="I249" i="4"/>
  <c r="O248" i="4"/>
  <c r="N248" i="4"/>
  <c r="M248" i="4"/>
  <c r="L248" i="4"/>
  <c r="K248" i="4"/>
  <c r="J248" i="4"/>
  <c r="I248" i="4"/>
  <c r="O247" i="4"/>
  <c r="N247" i="4"/>
  <c r="M247" i="4"/>
  <c r="L247" i="4"/>
  <c r="K247" i="4"/>
  <c r="J247" i="4"/>
  <c r="I247" i="4"/>
  <c r="O246" i="4"/>
  <c r="N246" i="4"/>
  <c r="M246" i="4"/>
  <c r="L246" i="4"/>
  <c r="K246" i="4"/>
  <c r="J246" i="4"/>
  <c r="I246" i="4"/>
  <c r="O245" i="4"/>
  <c r="P245" i="4" s="1"/>
  <c r="N245" i="4"/>
  <c r="M245" i="4"/>
  <c r="L245" i="4"/>
  <c r="K245" i="4"/>
  <c r="J245" i="4"/>
  <c r="I245" i="4"/>
  <c r="O244" i="4"/>
  <c r="N244" i="4"/>
  <c r="M244" i="4"/>
  <c r="L244" i="4"/>
  <c r="K244" i="4"/>
  <c r="J244" i="4"/>
  <c r="I244" i="4"/>
  <c r="O243" i="4"/>
  <c r="P243" i="4" s="1"/>
  <c r="N243" i="4"/>
  <c r="M243" i="4"/>
  <c r="L243" i="4"/>
  <c r="K243" i="4"/>
  <c r="J243" i="4"/>
  <c r="I243" i="4"/>
  <c r="O242" i="4"/>
  <c r="N242" i="4"/>
  <c r="M242" i="4"/>
  <c r="L242" i="4"/>
  <c r="K242" i="4"/>
  <c r="J242" i="4"/>
  <c r="I242" i="4"/>
  <c r="O241" i="4"/>
  <c r="N241" i="4"/>
  <c r="M241" i="4"/>
  <c r="L241" i="4"/>
  <c r="K241" i="4"/>
  <c r="J241" i="4"/>
  <c r="I241" i="4"/>
  <c r="O240" i="4"/>
  <c r="N240" i="4"/>
  <c r="M240" i="4"/>
  <c r="L240" i="4"/>
  <c r="K240" i="4"/>
  <c r="J240" i="4"/>
  <c r="I240" i="4"/>
  <c r="O239" i="4"/>
  <c r="N239" i="4"/>
  <c r="M239" i="4"/>
  <c r="L239" i="4"/>
  <c r="K239" i="4"/>
  <c r="J239" i="4"/>
  <c r="I239" i="4"/>
  <c r="O238" i="4"/>
  <c r="N238" i="4"/>
  <c r="M238" i="4"/>
  <c r="L238" i="4"/>
  <c r="K238" i="4"/>
  <c r="J238" i="4"/>
  <c r="I238" i="4"/>
  <c r="O237" i="4"/>
  <c r="P237" i="4" s="1"/>
  <c r="N237" i="4"/>
  <c r="M237" i="4"/>
  <c r="L237" i="4"/>
  <c r="K237" i="4"/>
  <c r="J237" i="4"/>
  <c r="I237" i="4"/>
  <c r="O236" i="4"/>
  <c r="N236" i="4"/>
  <c r="M236" i="4"/>
  <c r="L236" i="4"/>
  <c r="K236" i="4"/>
  <c r="J236" i="4"/>
  <c r="I236" i="4"/>
  <c r="O235" i="4"/>
  <c r="P235" i="4" s="1"/>
  <c r="N235" i="4"/>
  <c r="M235" i="4"/>
  <c r="L235" i="4"/>
  <c r="K235" i="4"/>
  <c r="J235" i="4"/>
  <c r="I235" i="4"/>
  <c r="O234" i="4"/>
  <c r="N234" i="4"/>
  <c r="M234" i="4"/>
  <c r="L234" i="4"/>
  <c r="K234" i="4"/>
  <c r="J234" i="4"/>
  <c r="I234" i="4"/>
  <c r="O233" i="4"/>
  <c r="N233" i="4"/>
  <c r="M233" i="4"/>
  <c r="L233" i="4"/>
  <c r="K233" i="4"/>
  <c r="J233" i="4"/>
  <c r="I233" i="4"/>
  <c r="O232" i="4"/>
  <c r="N232" i="4"/>
  <c r="M232" i="4"/>
  <c r="L232" i="4"/>
  <c r="K232" i="4"/>
  <c r="J232" i="4"/>
  <c r="I232" i="4"/>
  <c r="O231" i="4"/>
  <c r="N231" i="4"/>
  <c r="M231" i="4"/>
  <c r="L231" i="4"/>
  <c r="K231" i="4"/>
  <c r="J231" i="4"/>
  <c r="I231" i="4"/>
  <c r="O230" i="4"/>
  <c r="N230" i="4"/>
  <c r="M230" i="4"/>
  <c r="L230" i="4"/>
  <c r="K230" i="4"/>
  <c r="J230" i="4"/>
  <c r="I230" i="4"/>
  <c r="O229" i="4"/>
  <c r="P229" i="4" s="1"/>
  <c r="N229" i="4"/>
  <c r="M229" i="4"/>
  <c r="L229" i="4"/>
  <c r="K229" i="4"/>
  <c r="J229" i="4"/>
  <c r="I229" i="4"/>
  <c r="O228" i="4"/>
  <c r="N228" i="4"/>
  <c r="M228" i="4"/>
  <c r="L228" i="4"/>
  <c r="K228" i="4"/>
  <c r="J228" i="4"/>
  <c r="I228" i="4"/>
  <c r="O227" i="4"/>
  <c r="P227" i="4" s="1"/>
  <c r="N227" i="4"/>
  <c r="M227" i="4"/>
  <c r="L227" i="4"/>
  <c r="K227" i="4"/>
  <c r="J227" i="4"/>
  <c r="I227" i="4"/>
  <c r="O226" i="4"/>
  <c r="N226" i="4"/>
  <c r="M226" i="4"/>
  <c r="L226" i="4"/>
  <c r="K226" i="4"/>
  <c r="J226" i="4"/>
  <c r="I226" i="4"/>
  <c r="O225" i="4"/>
  <c r="N225" i="4"/>
  <c r="M225" i="4"/>
  <c r="L225" i="4"/>
  <c r="K225" i="4"/>
  <c r="J225" i="4"/>
  <c r="I225" i="4"/>
  <c r="O224" i="4"/>
  <c r="N224" i="4"/>
  <c r="M224" i="4"/>
  <c r="L224" i="4"/>
  <c r="K224" i="4"/>
  <c r="J224" i="4"/>
  <c r="I224" i="4"/>
  <c r="O223" i="4"/>
  <c r="N223" i="4"/>
  <c r="M223" i="4"/>
  <c r="L223" i="4"/>
  <c r="K223" i="4"/>
  <c r="J223" i="4"/>
  <c r="I223" i="4"/>
  <c r="O222" i="4"/>
  <c r="N222" i="4"/>
  <c r="M222" i="4"/>
  <c r="L222" i="4"/>
  <c r="K222" i="4"/>
  <c r="J222" i="4"/>
  <c r="I222" i="4"/>
  <c r="O221" i="4"/>
  <c r="P221" i="4" s="1"/>
  <c r="N221" i="4"/>
  <c r="M221" i="4"/>
  <c r="L221" i="4"/>
  <c r="K221" i="4"/>
  <c r="J221" i="4"/>
  <c r="I221" i="4"/>
  <c r="O220" i="4"/>
  <c r="N220" i="4"/>
  <c r="M220" i="4"/>
  <c r="L220" i="4"/>
  <c r="K220" i="4"/>
  <c r="J220" i="4"/>
  <c r="I220" i="4"/>
  <c r="O219" i="4"/>
  <c r="P219" i="4" s="1"/>
  <c r="N219" i="4"/>
  <c r="M219" i="4"/>
  <c r="L219" i="4"/>
  <c r="K219" i="4"/>
  <c r="J219" i="4"/>
  <c r="I219" i="4"/>
  <c r="O218" i="4"/>
  <c r="N218" i="4"/>
  <c r="M218" i="4"/>
  <c r="L218" i="4"/>
  <c r="K218" i="4"/>
  <c r="J218" i="4"/>
  <c r="I218" i="4"/>
  <c r="O217" i="4"/>
  <c r="N217" i="4"/>
  <c r="M217" i="4"/>
  <c r="L217" i="4"/>
  <c r="K217" i="4"/>
  <c r="J217" i="4"/>
  <c r="I217" i="4"/>
  <c r="O216" i="4"/>
  <c r="N216" i="4"/>
  <c r="M216" i="4"/>
  <c r="L216" i="4"/>
  <c r="K216" i="4"/>
  <c r="J216" i="4"/>
  <c r="I216" i="4"/>
  <c r="O215" i="4"/>
  <c r="N215" i="4"/>
  <c r="M215" i="4"/>
  <c r="L215" i="4"/>
  <c r="K215" i="4"/>
  <c r="J215" i="4"/>
  <c r="I215" i="4"/>
  <c r="O214" i="4"/>
  <c r="N214" i="4"/>
  <c r="M214" i="4"/>
  <c r="L214" i="4"/>
  <c r="K214" i="4"/>
  <c r="J214" i="4"/>
  <c r="I214" i="4"/>
  <c r="O213" i="4"/>
  <c r="P213" i="4" s="1"/>
  <c r="N213" i="4"/>
  <c r="M213" i="4"/>
  <c r="L213" i="4"/>
  <c r="K213" i="4"/>
  <c r="J213" i="4"/>
  <c r="I213" i="4"/>
  <c r="O212" i="4"/>
  <c r="N212" i="4"/>
  <c r="M212" i="4"/>
  <c r="L212" i="4"/>
  <c r="J212" i="4"/>
  <c r="I212" i="4"/>
  <c r="O211" i="4"/>
  <c r="N211" i="4"/>
  <c r="M211" i="4"/>
  <c r="L211" i="4"/>
  <c r="K211" i="4"/>
  <c r="J211" i="4"/>
  <c r="I211" i="4"/>
  <c r="O210" i="4"/>
  <c r="N210" i="4"/>
  <c r="M210" i="4"/>
  <c r="L210" i="4"/>
  <c r="K210" i="4"/>
  <c r="J210" i="4"/>
  <c r="I210" i="4"/>
  <c r="O209" i="4"/>
  <c r="N209" i="4"/>
  <c r="M209" i="4"/>
  <c r="L209" i="4"/>
  <c r="K209" i="4"/>
  <c r="J209" i="4"/>
  <c r="I209" i="4"/>
  <c r="O208" i="4"/>
  <c r="N208" i="4"/>
  <c r="M208" i="4"/>
  <c r="L208" i="4"/>
  <c r="K208" i="4"/>
  <c r="J208" i="4"/>
  <c r="I208" i="4"/>
  <c r="O207" i="4"/>
  <c r="N207" i="4"/>
  <c r="M207" i="4"/>
  <c r="L207" i="4"/>
  <c r="K207" i="4"/>
  <c r="J207" i="4"/>
  <c r="P207" i="4" s="1"/>
  <c r="I207" i="4"/>
  <c r="O206" i="4"/>
  <c r="N206" i="4"/>
  <c r="M206" i="4"/>
  <c r="L206" i="4"/>
  <c r="K206" i="4"/>
  <c r="J206" i="4"/>
  <c r="P206" i="4" s="1"/>
  <c r="I206" i="4"/>
  <c r="O205" i="4"/>
  <c r="N205" i="4"/>
  <c r="M205" i="4"/>
  <c r="L205" i="4"/>
  <c r="K205" i="4"/>
  <c r="J205" i="4"/>
  <c r="I205" i="4"/>
  <c r="O204" i="4"/>
  <c r="N204" i="4"/>
  <c r="M204" i="4"/>
  <c r="L204" i="4"/>
  <c r="K204" i="4"/>
  <c r="J204" i="4"/>
  <c r="I204" i="4"/>
  <c r="O203" i="4"/>
  <c r="N203" i="4"/>
  <c r="M203" i="4"/>
  <c r="L203" i="4"/>
  <c r="K203" i="4"/>
  <c r="J203" i="4"/>
  <c r="I203" i="4"/>
  <c r="O202" i="4"/>
  <c r="N202" i="4"/>
  <c r="M202" i="4"/>
  <c r="L202" i="4"/>
  <c r="K202" i="4"/>
  <c r="J202" i="4"/>
  <c r="I202" i="4"/>
  <c r="O201" i="4"/>
  <c r="N201" i="4"/>
  <c r="M201" i="4"/>
  <c r="L201" i="4"/>
  <c r="K201" i="4"/>
  <c r="J201" i="4"/>
  <c r="I201" i="4"/>
  <c r="O200" i="4"/>
  <c r="N200" i="4"/>
  <c r="M200" i="4"/>
  <c r="L200" i="4"/>
  <c r="K200" i="4"/>
  <c r="J200" i="4"/>
  <c r="I200" i="4"/>
  <c r="O199" i="4"/>
  <c r="N199" i="4"/>
  <c r="M199" i="4"/>
  <c r="L199" i="4"/>
  <c r="K199" i="4"/>
  <c r="J199" i="4"/>
  <c r="P199" i="4" s="1"/>
  <c r="I199" i="4"/>
  <c r="O198" i="4"/>
  <c r="P198" i="4" s="1"/>
  <c r="N198" i="4"/>
  <c r="M198" i="4"/>
  <c r="L198" i="4"/>
  <c r="K198" i="4"/>
  <c r="J198" i="4"/>
  <c r="I198" i="4"/>
  <c r="O197" i="4"/>
  <c r="N197" i="4"/>
  <c r="M197" i="4"/>
  <c r="L197" i="4"/>
  <c r="K197" i="4"/>
  <c r="J197" i="4"/>
  <c r="I197" i="4"/>
  <c r="O196" i="4"/>
  <c r="P196" i="4" s="1"/>
  <c r="N196" i="4"/>
  <c r="M196" i="4"/>
  <c r="L196" i="4"/>
  <c r="K196" i="4"/>
  <c r="J196" i="4"/>
  <c r="I196" i="4"/>
  <c r="O195" i="4"/>
  <c r="N195" i="4"/>
  <c r="M195" i="4"/>
  <c r="L195" i="4"/>
  <c r="K195" i="4"/>
  <c r="J195" i="4"/>
  <c r="I195" i="4"/>
  <c r="O194" i="4"/>
  <c r="N194" i="4"/>
  <c r="M194" i="4"/>
  <c r="L194" i="4"/>
  <c r="K194" i="4"/>
  <c r="J194" i="4"/>
  <c r="I194" i="4"/>
  <c r="O193" i="4"/>
  <c r="N193" i="4"/>
  <c r="M193" i="4"/>
  <c r="L193" i="4"/>
  <c r="K193" i="4"/>
  <c r="J193" i="4"/>
  <c r="I193" i="4"/>
  <c r="O192" i="4"/>
  <c r="N192" i="4"/>
  <c r="M192" i="4"/>
  <c r="L192" i="4"/>
  <c r="K192" i="4"/>
  <c r="J192" i="4"/>
  <c r="I192" i="4"/>
  <c r="O191" i="4"/>
  <c r="N191" i="4"/>
  <c r="M191" i="4"/>
  <c r="L191" i="4"/>
  <c r="K191" i="4"/>
  <c r="J191" i="4"/>
  <c r="I191" i="4"/>
  <c r="O190" i="4"/>
  <c r="P190" i="4" s="1"/>
  <c r="N190" i="4"/>
  <c r="M190" i="4"/>
  <c r="L190" i="4"/>
  <c r="K190" i="4"/>
  <c r="J190" i="4"/>
  <c r="I190" i="4"/>
  <c r="O189" i="4"/>
  <c r="N189" i="4"/>
  <c r="M189" i="4"/>
  <c r="L189" i="4"/>
  <c r="K189" i="4"/>
  <c r="J189" i="4"/>
  <c r="I189" i="4"/>
  <c r="O188" i="4"/>
  <c r="N188" i="4"/>
  <c r="M188" i="4"/>
  <c r="L188" i="4"/>
  <c r="K188" i="4"/>
  <c r="J188" i="4"/>
  <c r="I188" i="4"/>
  <c r="O187" i="4"/>
  <c r="N187" i="4"/>
  <c r="M187" i="4"/>
  <c r="L187" i="4"/>
  <c r="K187" i="4"/>
  <c r="J187" i="4"/>
  <c r="I187" i="4"/>
  <c r="O186" i="4"/>
  <c r="N186" i="4"/>
  <c r="M186" i="4"/>
  <c r="L186" i="4"/>
  <c r="K186" i="4"/>
  <c r="J186" i="4"/>
  <c r="I186" i="4"/>
  <c r="O185" i="4"/>
  <c r="N185" i="4"/>
  <c r="M185" i="4"/>
  <c r="L185" i="4"/>
  <c r="K185" i="4"/>
  <c r="J185" i="4"/>
  <c r="I185" i="4"/>
  <c r="O184" i="4"/>
  <c r="N184" i="4"/>
  <c r="M184" i="4"/>
  <c r="L184" i="4"/>
  <c r="K184" i="4"/>
  <c r="J184" i="4"/>
  <c r="I184" i="4"/>
  <c r="O183" i="4"/>
  <c r="N183" i="4"/>
  <c r="M183" i="4"/>
  <c r="L183" i="4"/>
  <c r="K183" i="4"/>
  <c r="J183" i="4"/>
  <c r="I183" i="4"/>
  <c r="O182" i="4"/>
  <c r="N182" i="4"/>
  <c r="M182" i="4"/>
  <c r="L182" i="4"/>
  <c r="K182" i="4"/>
  <c r="J182" i="4"/>
  <c r="I182" i="4"/>
  <c r="O181" i="4"/>
  <c r="N181" i="4"/>
  <c r="M181" i="4"/>
  <c r="L181" i="4"/>
  <c r="K181" i="4"/>
  <c r="J181" i="4"/>
  <c r="I181" i="4"/>
  <c r="O180" i="4"/>
  <c r="P180" i="4" s="1"/>
  <c r="N180" i="4"/>
  <c r="M180" i="4"/>
  <c r="L180" i="4"/>
  <c r="K180" i="4"/>
  <c r="J180" i="4"/>
  <c r="I180" i="4"/>
  <c r="O179" i="4"/>
  <c r="N179" i="4"/>
  <c r="M179" i="4"/>
  <c r="L179" i="4"/>
  <c r="K179" i="4"/>
  <c r="J179" i="4"/>
  <c r="I179" i="4"/>
  <c r="O178" i="4"/>
  <c r="N178" i="4"/>
  <c r="M178" i="4"/>
  <c r="L178" i="4"/>
  <c r="K178" i="4"/>
  <c r="J178" i="4"/>
  <c r="I178" i="4"/>
  <c r="O177" i="4"/>
  <c r="N177" i="4"/>
  <c r="M177" i="4"/>
  <c r="L177" i="4"/>
  <c r="K177" i="4"/>
  <c r="J177" i="4"/>
  <c r="I177" i="4"/>
  <c r="O176" i="4"/>
  <c r="N176" i="4"/>
  <c r="M176" i="4"/>
  <c r="L176" i="4"/>
  <c r="K176" i="4"/>
  <c r="J176" i="4"/>
  <c r="I176" i="4"/>
  <c r="O175" i="4"/>
  <c r="N175" i="4"/>
  <c r="M175" i="4"/>
  <c r="L175" i="4"/>
  <c r="K175" i="4"/>
  <c r="J175" i="4"/>
  <c r="I175" i="4"/>
  <c r="O174" i="4"/>
  <c r="N174" i="4"/>
  <c r="M174" i="4"/>
  <c r="L174" i="4"/>
  <c r="K174" i="4"/>
  <c r="J174" i="4"/>
  <c r="I174" i="4"/>
  <c r="O173" i="4"/>
  <c r="N173" i="4"/>
  <c r="M173" i="4"/>
  <c r="L173" i="4"/>
  <c r="K173" i="4"/>
  <c r="J173" i="4"/>
  <c r="I173" i="4"/>
  <c r="O172" i="4"/>
  <c r="N172" i="4"/>
  <c r="M172" i="4"/>
  <c r="L172" i="4"/>
  <c r="K172" i="4"/>
  <c r="J172" i="4"/>
  <c r="I172" i="4"/>
  <c r="O171" i="4"/>
  <c r="N171" i="4"/>
  <c r="M171" i="4"/>
  <c r="L171" i="4"/>
  <c r="K171" i="4"/>
  <c r="J171" i="4"/>
  <c r="I171" i="4"/>
  <c r="O170" i="4"/>
  <c r="N170" i="4"/>
  <c r="M170" i="4"/>
  <c r="L170" i="4"/>
  <c r="K170" i="4"/>
  <c r="J170" i="4"/>
  <c r="I170" i="4"/>
  <c r="O169" i="4"/>
  <c r="N169" i="4"/>
  <c r="M169" i="4"/>
  <c r="L169" i="4"/>
  <c r="K169" i="4"/>
  <c r="J169" i="4"/>
  <c r="I169" i="4"/>
  <c r="K168" i="4"/>
  <c r="O167" i="4"/>
  <c r="N167" i="4"/>
  <c r="M167" i="4"/>
  <c r="L167" i="4"/>
  <c r="K167" i="4"/>
  <c r="J167" i="4"/>
  <c r="I167" i="4"/>
  <c r="O166" i="4"/>
  <c r="N166" i="4"/>
  <c r="M166" i="4"/>
  <c r="L166" i="4"/>
  <c r="K166" i="4"/>
  <c r="J166" i="4"/>
  <c r="I166" i="4"/>
  <c r="O165" i="4"/>
  <c r="N165" i="4"/>
  <c r="M165" i="4"/>
  <c r="L165" i="4"/>
  <c r="K165" i="4"/>
  <c r="J165" i="4"/>
  <c r="I165" i="4"/>
  <c r="O164" i="4"/>
  <c r="P164" i="4" s="1"/>
  <c r="N164" i="4"/>
  <c r="M164" i="4"/>
  <c r="L164" i="4"/>
  <c r="K164" i="4"/>
  <c r="J164" i="4"/>
  <c r="I164" i="4"/>
  <c r="O163" i="4"/>
  <c r="N163" i="4"/>
  <c r="M163" i="4"/>
  <c r="L163" i="4"/>
  <c r="K163" i="4"/>
  <c r="J163" i="4"/>
  <c r="I163" i="4"/>
  <c r="O162" i="4"/>
  <c r="P162" i="4" s="1"/>
  <c r="N162" i="4"/>
  <c r="M162" i="4"/>
  <c r="L162" i="4"/>
  <c r="K162" i="4"/>
  <c r="J162" i="4"/>
  <c r="I162" i="4"/>
  <c r="O161" i="4"/>
  <c r="N161" i="4"/>
  <c r="M161" i="4"/>
  <c r="L161" i="4"/>
  <c r="K161" i="4"/>
  <c r="J161" i="4"/>
  <c r="I161" i="4"/>
  <c r="O160" i="4"/>
  <c r="N160" i="4"/>
  <c r="M160" i="4"/>
  <c r="L160" i="4"/>
  <c r="K160" i="4"/>
  <c r="J160" i="4"/>
  <c r="I160" i="4"/>
  <c r="O159" i="4"/>
  <c r="N159" i="4"/>
  <c r="M159" i="4"/>
  <c r="L159" i="4"/>
  <c r="K159" i="4"/>
  <c r="J159" i="4"/>
  <c r="I159" i="4"/>
  <c r="O158" i="4"/>
  <c r="N158" i="4"/>
  <c r="M158" i="4"/>
  <c r="L158" i="4"/>
  <c r="K158" i="4"/>
  <c r="J158" i="4"/>
  <c r="I158" i="4"/>
  <c r="O157" i="4"/>
  <c r="N157" i="4"/>
  <c r="M157" i="4"/>
  <c r="L157" i="4"/>
  <c r="K157" i="4"/>
  <c r="J157" i="4"/>
  <c r="I157" i="4"/>
  <c r="O156" i="4"/>
  <c r="P156" i="4" s="1"/>
  <c r="N156" i="4"/>
  <c r="M156" i="4"/>
  <c r="L156" i="4"/>
  <c r="K156" i="4"/>
  <c r="J156" i="4"/>
  <c r="I156" i="4"/>
  <c r="O155" i="4"/>
  <c r="N155" i="4"/>
  <c r="M155" i="4"/>
  <c r="L155" i="4"/>
  <c r="K155" i="4"/>
  <c r="J155" i="4"/>
  <c r="I155" i="4"/>
  <c r="O154" i="4"/>
  <c r="P154" i="4" s="1"/>
  <c r="N154" i="4"/>
  <c r="M154" i="4"/>
  <c r="L154" i="4"/>
  <c r="K154" i="4"/>
  <c r="J154" i="4"/>
  <c r="I154" i="4"/>
  <c r="O153" i="4"/>
  <c r="P153" i="4" s="1"/>
  <c r="N153" i="4"/>
  <c r="M153" i="4"/>
  <c r="L153" i="4"/>
  <c r="K153" i="4"/>
  <c r="J153" i="4"/>
  <c r="I153" i="4"/>
  <c r="O152" i="4"/>
  <c r="N152" i="4"/>
  <c r="M152" i="4"/>
  <c r="L152" i="4"/>
  <c r="K152" i="4"/>
  <c r="J152" i="4"/>
  <c r="I152" i="4"/>
  <c r="O151" i="4"/>
  <c r="N151" i="4"/>
  <c r="M151" i="4"/>
  <c r="L151" i="4"/>
  <c r="K151" i="4"/>
  <c r="J151" i="4"/>
  <c r="I151" i="4"/>
  <c r="O150" i="4"/>
  <c r="N150" i="4"/>
  <c r="M150" i="4"/>
  <c r="L150" i="4"/>
  <c r="K150" i="4"/>
  <c r="J150" i="4"/>
  <c r="I150" i="4"/>
  <c r="O149" i="4"/>
  <c r="N149" i="4"/>
  <c r="M149" i="4"/>
  <c r="L149" i="4"/>
  <c r="K149" i="4"/>
  <c r="J149" i="4"/>
  <c r="I149" i="4"/>
  <c r="O148" i="4"/>
  <c r="P148" i="4" s="1"/>
  <c r="N148" i="4"/>
  <c r="M148" i="4"/>
  <c r="L148" i="4"/>
  <c r="K148" i="4"/>
  <c r="J148" i="4"/>
  <c r="I148" i="4"/>
  <c r="O147" i="4"/>
  <c r="N147" i="4"/>
  <c r="M147" i="4"/>
  <c r="L147" i="4"/>
  <c r="K147" i="4"/>
  <c r="J147" i="4"/>
  <c r="I147" i="4"/>
  <c r="O146" i="4"/>
  <c r="P146" i="4" s="1"/>
  <c r="N146" i="4"/>
  <c r="M146" i="4"/>
  <c r="L146" i="4"/>
  <c r="K146" i="4"/>
  <c r="J146" i="4"/>
  <c r="I146" i="4"/>
  <c r="O145" i="4"/>
  <c r="P145" i="4" s="1"/>
  <c r="N145" i="4"/>
  <c r="M145" i="4"/>
  <c r="L145" i="4"/>
  <c r="K145" i="4"/>
  <c r="J145" i="4"/>
  <c r="I145" i="4"/>
  <c r="O144" i="4"/>
  <c r="N144" i="4"/>
  <c r="M144" i="4"/>
  <c r="L144" i="4"/>
  <c r="K144" i="4"/>
  <c r="J144" i="4"/>
  <c r="I144" i="4"/>
  <c r="O143" i="4"/>
  <c r="N143" i="4"/>
  <c r="M143" i="4"/>
  <c r="L143" i="4"/>
  <c r="K143" i="4"/>
  <c r="J143" i="4"/>
  <c r="I143" i="4"/>
  <c r="O142" i="4"/>
  <c r="N142" i="4"/>
  <c r="M142" i="4"/>
  <c r="L142" i="4"/>
  <c r="K142" i="4"/>
  <c r="J142" i="4"/>
  <c r="I142" i="4"/>
  <c r="O141" i="4"/>
  <c r="N141" i="4"/>
  <c r="M141" i="4"/>
  <c r="L141" i="4"/>
  <c r="K141" i="4"/>
  <c r="J141" i="4"/>
  <c r="I141" i="4"/>
  <c r="O140" i="4"/>
  <c r="N140" i="4"/>
  <c r="M140" i="4"/>
  <c r="L140" i="4"/>
  <c r="K140" i="4"/>
  <c r="J140" i="4"/>
  <c r="I140" i="4"/>
  <c r="O139" i="4"/>
  <c r="N139" i="4"/>
  <c r="M139" i="4"/>
  <c r="L139" i="4"/>
  <c r="K139" i="4"/>
  <c r="J139" i="4"/>
  <c r="I139" i="4"/>
  <c r="O138" i="4"/>
  <c r="P138" i="4" s="1"/>
  <c r="N138" i="4"/>
  <c r="M138" i="4"/>
  <c r="L138" i="4"/>
  <c r="K138" i="4"/>
  <c r="J138" i="4"/>
  <c r="I138" i="4"/>
  <c r="O137" i="4"/>
  <c r="P137" i="4" s="1"/>
  <c r="N137" i="4"/>
  <c r="M137" i="4"/>
  <c r="L137" i="4"/>
  <c r="K137" i="4"/>
  <c r="J137" i="4"/>
  <c r="I137" i="4"/>
  <c r="O136" i="4"/>
  <c r="N136" i="4"/>
  <c r="M136" i="4"/>
  <c r="L136" i="4"/>
  <c r="K136" i="4"/>
  <c r="J136" i="4"/>
  <c r="I136" i="4"/>
  <c r="O135" i="4"/>
  <c r="N135" i="4"/>
  <c r="M135" i="4"/>
  <c r="L135" i="4"/>
  <c r="K135" i="4"/>
  <c r="J135" i="4"/>
  <c r="I135" i="4"/>
  <c r="O134" i="4"/>
  <c r="N134" i="4"/>
  <c r="M134" i="4"/>
  <c r="L134" i="4"/>
  <c r="K134" i="4"/>
  <c r="J134" i="4"/>
  <c r="I134" i="4"/>
  <c r="O133" i="4"/>
  <c r="N133" i="4"/>
  <c r="M133" i="4"/>
  <c r="L133" i="4"/>
  <c r="K133" i="4"/>
  <c r="J133" i="4"/>
  <c r="I133" i="4"/>
  <c r="O132" i="4"/>
  <c r="N132" i="4"/>
  <c r="M132" i="4"/>
  <c r="L132" i="4"/>
  <c r="K132" i="4"/>
  <c r="J132" i="4"/>
  <c r="I132" i="4"/>
  <c r="O131" i="4"/>
  <c r="N131" i="4"/>
  <c r="M131" i="4"/>
  <c r="L131" i="4"/>
  <c r="K131" i="4"/>
  <c r="J131" i="4"/>
  <c r="I131" i="4"/>
  <c r="O130" i="4"/>
  <c r="P130" i="4" s="1"/>
  <c r="N130" i="4"/>
  <c r="M130" i="4"/>
  <c r="L130" i="4"/>
  <c r="K130" i="4"/>
  <c r="J130" i="4"/>
  <c r="I130" i="4"/>
  <c r="O129" i="4"/>
  <c r="P129" i="4" s="1"/>
  <c r="N129" i="4"/>
  <c r="M129" i="4"/>
  <c r="L129" i="4"/>
  <c r="K129" i="4"/>
  <c r="J129" i="4"/>
  <c r="I129" i="4"/>
  <c r="O128" i="4"/>
  <c r="N128" i="4"/>
  <c r="M128" i="4"/>
  <c r="L128" i="4"/>
  <c r="K128" i="4"/>
  <c r="J128" i="4"/>
  <c r="I128" i="4"/>
  <c r="O127" i="4"/>
  <c r="N127" i="4"/>
  <c r="M127" i="4"/>
  <c r="L127" i="4"/>
  <c r="K127" i="4"/>
  <c r="J127" i="4"/>
  <c r="I127" i="4"/>
  <c r="O126" i="4"/>
  <c r="N126" i="4"/>
  <c r="M126" i="4"/>
  <c r="L126" i="4"/>
  <c r="K126" i="4"/>
  <c r="J126" i="4"/>
  <c r="I126" i="4"/>
  <c r="O125" i="4"/>
  <c r="N125" i="4"/>
  <c r="M125" i="4"/>
  <c r="L125" i="4"/>
  <c r="K125" i="4"/>
  <c r="J125" i="4"/>
  <c r="I125" i="4"/>
  <c r="O124" i="4"/>
  <c r="N124" i="4"/>
  <c r="M124" i="4"/>
  <c r="L124" i="4"/>
  <c r="K124" i="4"/>
  <c r="J124" i="4"/>
  <c r="P124" i="4" s="1"/>
  <c r="I124" i="4"/>
  <c r="O123" i="4"/>
  <c r="N123" i="4"/>
  <c r="M123" i="4"/>
  <c r="L123" i="4"/>
  <c r="K123" i="4"/>
  <c r="J123" i="4"/>
  <c r="P123" i="4" s="1"/>
  <c r="I123" i="4"/>
  <c r="O122" i="4"/>
  <c r="N122" i="4"/>
  <c r="M122" i="4"/>
  <c r="L122" i="4"/>
  <c r="K122" i="4"/>
  <c r="J122" i="4"/>
  <c r="P122" i="4" s="1"/>
  <c r="I122" i="4"/>
  <c r="O121" i="4"/>
  <c r="N121" i="4"/>
  <c r="M121" i="4"/>
  <c r="L121" i="4"/>
  <c r="K121" i="4"/>
  <c r="J121" i="4"/>
  <c r="P121" i="4" s="1"/>
  <c r="I121" i="4"/>
  <c r="O120" i="4"/>
  <c r="N120" i="4"/>
  <c r="M120" i="4"/>
  <c r="L120" i="4"/>
  <c r="K120" i="4"/>
  <c r="J120" i="4"/>
  <c r="P120" i="4" s="1"/>
  <c r="I120" i="4"/>
  <c r="O119" i="4"/>
  <c r="N119" i="4"/>
  <c r="M119" i="4"/>
  <c r="L119" i="4"/>
  <c r="K119" i="4"/>
  <c r="J119" i="4"/>
  <c r="I119" i="4"/>
  <c r="O118" i="4"/>
  <c r="N118" i="4"/>
  <c r="M118" i="4"/>
  <c r="L118" i="4"/>
  <c r="K118" i="4"/>
  <c r="J118" i="4"/>
  <c r="P118" i="4" s="1"/>
  <c r="I118" i="4"/>
  <c r="O117" i="4"/>
  <c r="N117" i="4"/>
  <c r="M117" i="4"/>
  <c r="L117" i="4"/>
  <c r="K117" i="4"/>
  <c r="J117" i="4"/>
  <c r="I117" i="4"/>
  <c r="O116" i="4"/>
  <c r="N116" i="4"/>
  <c r="M116" i="4"/>
  <c r="L116" i="4"/>
  <c r="K116" i="4"/>
  <c r="J116" i="4"/>
  <c r="P116" i="4" s="1"/>
  <c r="I116" i="4"/>
  <c r="O115" i="4"/>
  <c r="N115" i="4"/>
  <c r="M115" i="4"/>
  <c r="L115" i="4"/>
  <c r="K115" i="4"/>
  <c r="J115" i="4"/>
  <c r="P115" i="4" s="1"/>
  <c r="I115" i="4"/>
  <c r="O114" i="4"/>
  <c r="N114" i="4"/>
  <c r="M114" i="4"/>
  <c r="L114" i="4"/>
  <c r="K114" i="4"/>
  <c r="J114" i="4"/>
  <c r="P114" i="4" s="1"/>
  <c r="I114" i="4"/>
  <c r="O113" i="4"/>
  <c r="N113" i="4"/>
  <c r="M113" i="4"/>
  <c r="L113" i="4"/>
  <c r="K113" i="4"/>
  <c r="J113" i="4"/>
  <c r="P113" i="4" s="1"/>
  <c r="I113" i="4"/>
  <c r="O112" i="4"/>
  <c r="N112" i="4"/>
  <c r="M112" i="4"/>
  <c r="L112" i="4"/>
  <c r="K112" i="4"/>
  <c r="J112" i="4"/>
  <c r="P112" i="4" s="1"/>
  <c r="I112" i="4"/>
  <c r="O111" i="4"/>
  <c r="N111" i="4"/>
  <c r="M111" i="4"/>
  <c r="L111" i="4"/>
  <c r="K111" i="4"/>
  <c r="J111" i="4"/>
  <c r="I111" i="4"/>
  <c r="O110" i="4"/>
  <c r="N110" i="4"/>
  <c r="M110" i="4"/>
  <c r="L110" i="4"/>
  <c r="K110" i="4"/>
  <c r="J110" i="4"/>
  <c r="P110" i="4" s="1"/>
  <c r="I110" i="4"/>
  <c r="O109" i="4"/>
  <c r="N109" i="4"/>
  <c r="M109" i="4"/>
  <c r="L109" i="4"/>
  <c r="K109" i="4"/>
  <c r="J109" i="4"/>
  <c r="I109" i="4"/>
  <c r="O108" i="4"/>
  <c r="N108" i="4"/>
  <c r="M108" i="4"/>
  <c r="L108" i="4"/>
  <c r="K108" i="4"/>
  <c r="J108" i="4"/>
  <c r="P108" i="4" s="1"/>
  <c r="I108" i="4"/>
  <c r="O107" i="4"/>
  <c r="N107" i="4"/>
  <c r="M107" i="4"/>
  <c r="L107" i="4"/>
  <c r="K107" i="4"/>
  <c r="J107" i="4"/>
  <c r="P107" i="4" s="1"/>
  <c r="I107" i="4"/>
  <c r="O106" i="4"/>
  <c r="N106" i="4"/>
  <c r="M106" i="4"/>
  <c r="L106" i="4"/>
  <c r="K106" i="4"/>
  <c r="J106" i="4"/>
  <c r="P106" i="4" s="1"/>
  <c r="I106" i="4"/>
  <c r="O105" i="4"/>
  <c r="N105" i="4"/>
  <c r="M105" i="4"/>
  <c r="L105" i="4"/>
  <c r="K105" i="4"/>
  <c r="J105" i="4"/>
  <c r="P105" i="4" s="1"/>
  <c r="I105" i="4"/>
  <c r="O104" i="4"/>
  <c r="N104" i="4"/>
  <c r="M104" i="4"/>
  <c r="L104" i="4"/>
  <c r="K104" i="4"/>
  <c r="J104" i="4"/>
  <c r="P104" i="4" s="1"/>
  <c r="I104" i="4"/>
  <c r="O103" i="4"/>
  <c r="N103" i="4"/>
  <c r="M103" i="4"/>
  <c r="L103" i="4"/>
  <c r="K103" i="4"/>
  <c r="J103" i="4"/>
  <c r="P103" i="4" s="1"/>
  <c r="I103" i="4"/>
  <c r="O102" i="4"/>
  <c r="N102" i="4"/>
  <c r="M102" i="4"/>
  <c r="L102" i="4"/>
  <c r="K102" i="4"/>
  <c r="J102" i="4"/>
  <c r="P102" i="4" s="1"/>
  <c r="I102" i="4"/>
  <c r="O101" i="4"/>
  <c r="N101" i="4"/>
  <c r="M101" i="4"/>
  <c r="L101" i="4"/>
  <c r="K101" i="4"/>
  <c r="J101" i="4"/>
  <c r="P101" i="4" s="1"/>
  <c r="I101" i="4"/>
  <c r="O100" i="4"/>
  <c r="N100" i="4"/>
  <c r="M100" i="4"/>
  <c r="L100" i="4"/>
  <c r="K100" i="4"/>
  <c r="J100" i="4"/>
  <c r="P100" i="4" s="1"/>
  <c r="I100" i="4"/>
  <c r="O99" i="4"/>
  <c r="N99" i="4"/>
  <c r="M99" i="4"/>
  <c r="L99" i="4"/>
  <c r="K99" i="4"/>
  <c r="J99" i="4"/>
  <c r="P99" i="4" s="1"/>
  <c r="I99" i="4"/>
  <c r="O98" i="4"/>
  <c r="N98" i="4"/>
  <c r="M98" i="4"/>
  <c r="L98" i="4"/>
  <c r="K98" i="4"/>
  <c r="J98" i="4"/>
  <c r="P98" i="4" s="1"/>
  <c r="I98" i="4"/>
  <c r="O97" i="4"/>
  <c r="N97" i="4"/>
  <c r="M97" i="4"/>
  <c r="L97" i="4"/>
  <c r="K97" i="4"/>
  <c r="J97" i="4"/>
  <c r="P97" i="4" s="1"/>
  <c r="I97" i="4"/>
  <c r="O96" i="4"/>
  <c r="N96" i="4"/>
  <c r="M96" i="4"/>
  <c r="L96" i="4"/>
  <c r="K96" i="4"/>
  <c r="J96" i="4"/>
  <c r="P96" i="4" s="1"/>
  <c r="I96" i="4"/>
  <c r="O95" i="4"/>
  <c r="N95" i="4"/>
  <c r="M95" i="4"/>
  <c r="L95" i="4"/>
  <c r="K95" i="4"/>
  <c r="J95" i="4"/>
  <c r="P95" i="4" s="1"/>
  <c r="I95" i="4"/>
  <c r="O94" i="4"/>
  <c r="N94" i="4"/>
  <c r="M94" i="4"/>
  <c r="L94" i="4"/>
  <c r="K94" i="4"/>
  <c r="J94" i="4"/>
  <c r="P94" i="4" s="1"/>
  <c r="I94" i="4"/>
  <c r="O93" i="4"/>
  <c r="N93" i="4"/>
  <c r="M93" i="4"/>
  <c r="L93" i="4"/>
  <c r="K93" i="4"/>
  <c r="J93" i="4"/>
  <c r="P93" i="4" s="1"/>
  <c r="I93" i="4"/>
  <c r="O92" i="4"/>
  <c r="N92" i="4"/>
  <c r="M92" i="4"/>
  <c r="L92" i="4"/>
  <c r="K92" i="4"/>
  <c r="J92" i="4"/>
  <c r="P92" i="4" s="1"/>
  <c r="I92" i="4"/>
  <c r="O91" i="4"/>
  <c r="N91" i="4"/>
  <c r="M91" i="4"/>
  <c r="L91" i="4"/>
  <c r="K91" i="4"/>
  <c r="J91" i="4"/>
  <c r="P91" i="4" s="1"/>
  <c r="I91" i="4"/>
  <c r="O90" i="4"/>
  <c r="N90" i="4"/>
  <c r="M90" i="4"/>
  <c r="L90" i="4"/>
  <c r="K90" i="4"/>
  <c r="J90" i="4"/>
  <c r="P90" i="4" s="1"/>
  <c r="I90" i="4"/>
  <c r="O89" i="4"/>
  <c r="N89" i="4"/>
  <c r="M89" i="4"/>
  <c r="L89" i="4"/>
  <c r="K89" i="4"/>
  <c r="J89" i="4"/>
  <c r="P89" i="4" s="1"/>
  <c r="I89" i="4"/>
  <c r="O88" i="4"/>
  <c r="N88" i="4"/>
  <c r="M88" i="4"/>
  <c r="L88" i="4"/>
  <c r="K88" i="4"/>
  <c r="J88" i="4"/>
  <c r="P88" i="4" s="1"/>
  <c r="I88" i="4"/>
  <c r="O87" i="4"/>
  <c r="N87" i="4"/>
  <c r="M87" i="4"/>
  <c r="L87" i="4"/>
  <c r="K87" i="4"/>
  <c r="J87" i="4"/>
  <c r="P87" i="4" s="1"/>
  <c r="I87" i="4"/>
  <c r="O86" i="4"/>
  <c r="N86" i="4"/>
  <c r="M86" i="4"/>
  <c r="L86" i="4"/>
  <c r="K86" i="4"/>
  <c r="J86" i="4"/>
  <c r="P86" i="4" s="1"/>
  <c r="I86" i="4"/>
  <c r="O85" i="4"/>
  <c r="N85" i="4"/>
  <c r="M85" i="4"/>
  <c r="L85" i="4"/>
  <c r="K85" i="4"/>
  <c r="J85" i="4"/>
  <c r="P85" i="4" s="1"/>
  <c r="I85" i="4"/>
  <c r="O84" i="4"/>
  <c r="N84" i="4"/>
  <c r="M84" i="4"/>
  <c r="L84" i="4"/>
  <c r="K84" i="4"/>
  <c r="J84" i="4"/>
  <c r="P84" i="4" s="1"/>
  <c r="I84" i="4"/>
  <c r="O83" i="4"/>
  <c r="N83" i="4"/>
  <c r="M83" i="4"/>
  <c r="L83" i="4"/>
  <c r="K83" i="4"/>
  <c r="J83" i="4"/>
  <c r="P83" i="4" s="1"/>
  <c r="I83" i="4"/>
  <c r="O82" i="4"/>
  <c r="N82" i="4"/>
  <c r="M82" i="4"/>
  <c r="L82" i="4"/>
  <c r="K82" i="4"/>
  <c r="J82" i="4"/>
  <c r="P82" i="4" s="1"/>
  <c r="I82" i="4"/>
  <c r="O81" i="4"/>
  <c r="N81" i="4"/>
  <c r="M81" i="4"/>
  <c r="L81" i="4"/>
  <c r="K81" i="4"/>
  <c r="J81" i="4"/>
  <c r="P81" i="4" s="1"/>
  <c r="I81" i="4"/>
  <c r="O80" i="4"/>
  <c r="N80" i="4"/>
  <c r="M80" i="4"/>
  <c r="L80" i="4"/>
  <c r="K80" i="4"/>
  <c r="J80" i="4"/>
  <c r="P80" i="4" s="1"/>
  <c r="I80" i="4"/>
  <c r="O79" i="4"/>
  <c r="N79" i="4"/>
  <c r="M79" i="4"/>
  <c r="L79" i="4"/>
  <c r="K79" i="4"/>
  <c r="J79" i="4"/>
  <c r="P79" i="4" s="1"/>
  <c r="I79" i="4"/>
  <c r="O78" i="4"/>
  <c r="N78" i="4"/>
  <c r="M78" i="4"/>
  <c r="L78" i="4"/>
  <c r="K78" i="4"/>
  <c r="J78" i="4"/>
  <c r="P78" i="4" s="1"/>
  <c r="I78" i="4"/>
  <c r="O77" i="4"/>
  <c r="N77" i="4"/>
  <c r="M77" i="4"/>
  <c r="L77" i="4"/>
  <c r="K77" i="4"/>
  <c r="J77" i="4"/>
  <c r="P77" i="4" s="1"/>
  <c r="I77" i="4"/>
  <c r="O76" i="4"/>
  <c r="N76" i="4"/>
  <c r="M76" i="4"/>
  <c r="L76" i="4"/>
  <c r="K76" i="4"/>
  <c r="J76" i="4"/>
  <c r="P76" i="4" s="1"/>
  <c r="I76" i="4"/>
  <c r="O75" i="4"/>
  <c r="N75" i="4"/>
  <c r="M75" i="4"/>
  <c r="L75" i="4"/>
  <c r="K75" i="4"/>
  <c r="J75" i="4"/>
  <c r="P75" i="4" s="1"/>
  <c r="I75" i="4"/>
  <c r="O74" i="4"/>
  <c r="N74" i="4"/>
  <c r="M74" i="4"/>
  <c r="L74" i="4"/>
  <c r="K74" i="4"/>
  <c r="J74" i="4"/>
  <c r="P74" i="4" s="1"/>
  <c r="I74" i="4"/>
  <c r="O73" i="4"/>
  <c r="N73" i="4"/>
  <c r="M73" i="4"/>
  <c r="L73" i="4"/>
  <c r="K73" i="4"/>
  <c r="J73" i="4"/>
  <c r="P73" i="4" s="1"/>
  <c r="I73" i="4"/>
  <c r="O72" i="4"/>
  <c r="N72" i="4"/>
  <c r="M72" i="4"/>
  <c r="L72" i="4"/>
  <c r="K72" i="4"/>
  <c r="J72" i="4"/>
  <c r="P72" i="4" s="1"/>
  <c r="I72" i="4"/>
  <c r="O71" i="4"/>
  <c r="N71" i="4"/>
  <c r="M71" i="4"/>
  <c r="L71" i="4"/>
  <c r="K71" i="4"/>
  <c r="J71" i="4"/>
  <c r="P71" i="4" s="1"/>
  <c r="I71" i="4"/>
  <c r="O70" i="4"/>
  <c r="N70" i="4"/>
  <c r="M70" i="4"/>
  <c r="L70" i="4"/>
  <c r="K70" i="4"/>
  <c r="J70" i="4"/>
  <c r="P70" i="4" s="1"/>
  <c r="I70" i="4"/>
  <c r="O69" i="4"/>
  <c r="N69" i="4"/>
  <c r="M69" i="4"/>
  <c r="L69" i="4"/>
  <c r="K69" i="4"/>
  <c r="J69" i="4"/>
  <c r="P69" i="4" s="1"/>
  <c r="I69" i="4"/>
  <c r="O68" i="4"/>
  <c r="N68" i="4"/>
  <c r="M68" i="4"/>
  <c r="L68" i="4"/>
  <c r="K68" i="4"/>
  <c r="J68" i="4"/>
  <c r="P68" i="4" s="1"/>
  <c r="I68" i="4"/>
  <c r="O67" i="4"/>
  <c r="N67" i="4"/>
  <c r="M67" i="4"/>
  <c r="L67" i="4"/>
  <c r="K67" i="4"/>
  <c r="J67" i="4"/>
  <c r="P67" i="4" s="1"/>
  <c r="I67" i="4"/>
  <c r="O66" i="4"/>
  <c r="N66" i="4"/>
  <c r="M66" i="4"/>
  <c r="L66" i="4"/>
  <c r="K66" i="4"/>
  <c r="J66" i="4"/>
  <c r="P66" i="4" s="1"/>
  <c r="I66" i="4"/>
  <c r="O65" i="4"/>
  <c r="N65" i="4"/>
  <c r="M65" i="4"/>
  <c r="L65" i="4"/>
  <c r="K65" i="4"/>
  <c r="J65" i="4"/>
  <c r="P65" i="4" s="1"/>
  <c r="I65" i="4"/>
  <c r="O64" i="4"/>
  <c r="N64" i="4"/>
  <c r="M64" i="4"/>
  <c r="L64" i="4"/>
  <c r="K64" i="4"/>
  <c r="J64" i="4"/>
  <c r="P64" i="4" s="1"/>
  <c r="I64" i="4"/>
  <c r="O63" i="4"/>
  <c r="N63" i="4"/>
  <c r="M63" i="4"/>
  <c r="L63" i="4"/>
  <c r="K63" i="4"/>
  <c r="J63" i="4"/>
  <c r="P63" i="4" s="1"/>
  <c r="I63" i="4"/>
  <c r="O62" i="4"/>
  <c r="N62" i="4"/>
  <c r="M62" i="4"/>
  <c r="L62" i="4"/>
  <c r="K62" i="4"/>
  <c r="J62" i="4"/>
  <c r="P62" i="4" s="1"/>
  <c r="I62" i="4"/>
  <c r="O61" i="4"/>
  <c r="N61" i="4"/>
  <c r="M61" i="4"/>
  <c r="L61" i="4"/>
  <c r="K61" i="4"/>
  <c r="J61" i="4"/>
  <c r="P61" i="4" s="1"/>
  <c r="I61" i="4"/>
  <c r="O60" i="4"/>
  <c r="N60" i="4"/>
  <c r="M60" i="4"/>
  <c r="L60" i="4"/>
  <c r="K60" i="4"/>
  <c r="J60" i="4"/>
  <c r="P60" i="4" s="1"/>
  <c r="I60" i="4"/>
  <c r="O59" i="4"/>
  <c r="N59" i="4"/>
  <c r="M59" i="4"/>
  <c r="L59" i="4"/>
  <c r="K59" i="4"/>
  <c r="J59" i="4"/>
  <c r="P59" i="4" s="1"/>
  <c r="I59" i="4"/>
  <c r="O58" i="4"/>
  <c r="N58" i="4"/>
  <c r="M58" i="4"/>
  <c r="L58" i="4"/>
  <c r="K58" i="4"/>
  <c r="J58" i="4"/>
  <c r="P58" i="4" s="1"/>
  <c r="I58" i="4"/>
  <c r="O57" i="4"/>
  <c r="N57" i="4"/>
  <c r="M57" i="4"/>
  <c r="L57" i="4"/>
  <c r="K57" i="4"/>
  <c r="J57" i="4"/>
  <c r="P57" i="4" s="1"/>
  <c r="I57" i="4"/>
  <c r="O56" i="4"/>
  <c r="N56" i="4"/>
  <c r="M56" i="4"/>
  <c r="L56" i="4"/>
  <c r="K56" i="4"/>
  <c r="J56" i="4"/>
  <c r="P56" i="4" s="1"/>
  <c r="I56" i="4"/>
  <c r="O55" i="4"/>
  <c r="N55" i="4"/>
  <c r="M55" i="4"/>
  <c r="L55" i="4"/>
  <c r="J55" i="4"/>
  <c r="I55" i="4"/>
  <c r="P55" i="4" s="1"/>
  <c r="O54" i="4"/>
  <c r="N54" i="4"/>
  <c r="M54" i="4"/>
  <c r="L54" i="4"/>
  <c r="K54" i="4"/>
  <c r="J54" i="4"/>
  <c r="I54" i="4"/>
  <c r="O53" i="4"/>
  <c r="N53" i="4"/>
  <c r="M53" i="4"/>
  <c r="L53" i="4"/>
  <c r="K53" i="4"/>
  <c r="J53" i="4"/>
  <c r="I53" i="4"/>
  <c r="O52" i="4"/>
  <c r="P52" i="4" s="1"/>
  <c r="N52" i="4"/>
  <c r="M52" i="4"/>
  <c r="L52" i="4"/>
  <c r="K52" i="4"/>
  <c r="J52" i="4"/>
  <c r="I52" i="4"/>
  <c r="O51" i="4"/>
  <c r="P51" i="4" s="1"/>
  <c r="N51" i="4"/>
  <c r="M51" i="4"/>
  <c r="L51" i="4"/>
  <c r="K51" i="4"/>
  <c r="J51" i="4"/>
  <c r="I51" i="4"/>
  <c r="O50" i="4"/>
  <c r="P50" i="4" s="1"/>
  <c r="N50" i="4"/>
  <c r="M50" i="4"/>
  <c r="L50" i="4"/>
  <c r="K50" i="4"/>
  <c r="J50" i="4"/>
  <c r="I50" i="4"/>
  <c r="O49" i="4"/>
  <c r="N49" i="4"/>
  <c r="M49" i="4"/>
  <c r="L49" i="4"/>
  <c r="K49" i="4"/>
  <c r="J49" i="4"/>
  <c r="I49" i="4"/>
  <c r="O48" i="4"/>
  <c r="N48" i="4"/>
  <c r="M48" i="4"/>
  <c r="L48" i="4"/>
  <c r="K48" i="4"/>
  <c r="J48" i="4"/>
  <c r="I48" i="4"/>
  <c r="O47" i="4"/>
  <c r="N47" i="4"/>
  <c r="M47" i="4"/>
  <c r="L47" i="4"/>
  <c r="K47" i="4"/>
  <c r="J47" i="4"/>
  <c r="I47" i="4"/>
  <c r="O46" i="4"/>
  <c r="N46" i="4"/>
  <c r="M46" i="4"/>
  <c r="L46" i="4"/>
  <c r="K46" i="4"/>
  <c r="J46" i="4"/>
  <c r="I46" i="4"/>
  <c r="O45" i="4"/>
  <c r="N45" i="4"/>
  <c r="M45" i="4"/>
  <c r="L45" i="4"/>
  <c r="K45" i="4"/>
  <c r="J45" i="4"/>
  <c r="I45" i="4"/>
  <c r="O44" i="4"/>
  <c r="P44" i="4" s="1"/>
  <c r="N44" i="4"/>
  <c r="M44" i="4"/>
  <c r="L44" i="4"/>
  <c r="K44" i="4"/>
  <c r="J44" i="4"/>
  <c r="I44" i="4"/>
  <c r="O43" i="4"/>
  <c r="P43" i="4" s="1"/>
  <c r="N43" i="4"/>
  <c r="M43" i="4"/>
  <c r="L43" i="4"/>
  <c r="K43" i="4"/>
  <c r="J43" i="4"/>
  <c r="I43" i="4"/>
  <c r="O42" i="4"/>
  <c r="P42" i="4" s="1"/>
  <c r="N42" i="4"/>
  <c r="M42" i="4"/>
  <c r="L42" i="4"/>
  <c r="K42" i="4"/>
  <c r="J42" i="4"/>
  <c r="I42" i="4"/>
  <c r="O41" i="4"/>
  <c r="N41" i="4"/>
  <c r="M41" i="4"/>
  <c r="L41" i="4"/>
  <c r="K41" i="4"/>
  <c r="J41" i="4"/>
  <c r="I41" i="4"/>
  <c r="O40" i="4"/>
  <c r="N40" i="4"/>
  <c r="M40" i="4"/>
  <c r="L40" i="4"/>
  <c r="K40" i="4"/>
  <c r="J40" i="4"/>
  <c r="I40" i="4"/>
  <c r="O39" i="4"/>
  <c r="N39" i="4"/>
  <c r="M39" i="4"/>
  <c r="L39" i="4"/>
  <c r="K39" i="4"/>
  <c r="J39" i="4"/>
  <c r="I39" i="4"/>
  <c r="O38" i="4"/>
  <c r="N38" i="4"/>
  <c r="M38" i="4"/>
  <c r="L38" i="4"/>
  <c r="K38" i="4"/>
  <c r="J38" i="4"/>
  <c r="I38" i="4"/>
  <c r="O37" i="4"/>
  <c r="N37" i="4"/>
  <c r="M37" i="4"/>
  <c r="L37" i="4"/>
  <c r="K37" i="4"/>
  <c r="J37" i="4"/>
  <c r="I37" i="4"/>
  <c r="O36" i="4"/>
  <c r="P36" i="4" s="1"/>
  <c r="N36" i="4"/>
  <c r="M36" i="4"/>
  <c r="L36" i="4"/>
  <c r="K36" i="4"/>
  <c r="J36" i="4"/>
  <c r="I36" i="4"/>
  <c r="O35" i="4"/>
  <c r="P35" i="4" s="1"/>
  <c r="N35" i="4"/>
  <c r="M35" i="4"/>
  <c r="L35" i="4"/>
  <c r="K35" i="4"/>
  <c r="J35" i="4"/>
  <c r="I35" i="4"/>
  <c r="O34" i="4"/>
  <c r="P34" i="4" s="1"/>
  <c r="N34" i="4"/>
  <c r="M34" i="4"/>
  <c r="L34" i="4"/>
  <c r="K34" i="4"/>
  <c r="J34" i="4"/>
  <c r="I34" i="4"/>
  <c r="O33" i="4"/>
  <c r="N33" i="4"/>
  <c r="M33" i="4"/>
  <c r="L33" i="4"/>
  <c r="K33" i="4"/>
  <c r="J33" i="4"/>
  <c r="I33" i="4"/>
  <c r="O32" i="4"/>
  <c r="N32" i="4"/>
  <c r="M32" i="4"/>
  <c r="L32" i="4"/>
  <c r="K32" i="4"/>
  <c r="J32" i="4"/>
  <c r="I32" i="4"/>
  <c r="O31" i="4"/>
  <c r="N31" i="4"/>
  <c r="M31" i="4"/>
  <c r="L31" i="4"/>
  <c r="K31" i="4"/>
  <c r="J31" i="4"/>
  <c r="I31" i="4"/>
  <c r="O30" i="4"/>
  <c r="N30" i="4"/>
  <c r="M30" i="4"/>
  <c r="L30" i="4"/>
  <c r="K30" i="4"/>
  <c r="J30" i="4"/>
  <c r="I30" i="4"/>
  <c r="O29" i="4"/>
  <c r="N29" i="4"/>
  <c r="M29" i="4"/>
  <c r="L29" i="4"/>
  <c r="K29" i="4"/>
  <c r="J29" i="4"/>
  <c r="I29" i="4"/>
  <c r="O28" i="4"/>
  <c r="P28" i="4" s="1"/>
  <c r="N28" i="4"/>
  <c r="M28" i="4"/>
  <c r="L28" i="4"/>
  <c r="K28" i="4"/>
  <c r="J28" i="4"/>
  <c r="I28" i="4"/>
  <c r="O27" i="4"/>
  <c r="P27" i="4" s="1"/>
  <c r="N27" i="4"/>
  <c r="M27" i="4"/>
  <c r="L27" i="4"/>
  <c r="K27" i="4"/>
  <c r="J27" i="4"/>
  <c r="I27" i="4"/>
  <c r="O26" i="4"/>
  <c r="P26" i="4" s="1"/>
  <c r="N26" i="4"/>
  <c r="M26" i="4"/>
  <c r="L26" i="4"/>
  <c r="K26" i="4"/>
  <c r="J26" i="4"/>
  <c r="I26" i="4"/>
  <c r="O25" i="4"/>
  <c r="N25" i="4"/>
  <c r="M25" i="4"/>
  <c r="L25" i="4"/>
  <c r="K25" i="4"/>
  <c r="J25" i="4"/>
  <c r="I25" i="4"/>
  <c r="O24" i="4"/>
  <c r="N24" i="4"/>
  <c r="M24" i="4"/>
  <c r="L24" i="4"/>
  <c r="K24" i="4"/>
  <c r="J24" i="4"/>
  <c r="I24" i="4"/>
  <c r="O23" i="4"/>
  <c r="N23" i="4"/>
  <c r="M23" i="4"/>
  <c r="L23" i="4"/>
  <c r="K23" i="4"/>
  <c r="J23" i="4"/>
  <c r="P22" i="4"/>
  <c r="O22" i="4"/>
  <c r="N22" i="4"/>
  <c r="M22" i="4"/>
  <c r="L22" i="4"/>
  <c r="K22" i="4"/>
  <c r="J22" i="4"/>
  <c r="P21" i="4"/>
  <c r="O21" i="4"/>
  <c r="N21" i="4"/>
  <c r="M21" i="4"/>
  <c r="L21" i="4"/>
  <c r="K21" i="4"/>
  <c r="J21" i="4"/>
  <c r="I21" i="4"/>
  <c r="P20" i="4"/>
  <c r="O20" i="4"/>
  <c r="N20" i="4"/>
  <c r="M20" i="4"/>
  <c r="L20" i="4"/>
  <c r="K20" i="4"/>
  <c r="J20" i="4"/>
  <c r="I20" i="4"/>
  <c r="P19" i="4"/>
  <c r="O19" i="4"/>
  <c r="N19" i="4"/>
  <c r="M19" i="4"/>
  <c r="L19" i="4"/>
  <c r="J19" i="4"/>
  <c r="I19" i="4"/>
  <c r="O18" i="4"/>
  <c r="N18" i="4"/>
  <c r="M18" i="4"/>
  <c r="L18" i="4"/>
  <c r="J18" i="4"/>
  <c r="I18" i="4"/>
  <c r="O17" i="4"/>
  <c r="N17" i="4"/>
  <c r="M17" i="4"/>
  <c r="L17" i="4"/>
  <c r="K17" i="4"/>
  <c r="J17" i="4"/>
  <c r="I17" i="4"/>
  <c r="O16" i="4"/>
  <c r="N16" i="4"/>
  <c r="M16" i="4"/>
  <c r="L16" i="4"/>
  <c r="K16" i="4"/>
  <c r="J16" i="4"/>
  <c r="O15" i="4"/>
  <c r="N15" i="4"/>
  <c r="M15" i="4"/>
  <c r="L15" i="4"/>
  <c r="K15" i="4"/>
  <c r="J15" i="4"/>
  <c r="I15" i="4"/>
  <c r="O14" i="4"/>
  <c r="P14" i="4" s="1"/>
  <c r="N14" i="4"/>
  <c r="M14" i="4"/>
  <c r="L14" i="4"/>
  <c r="K14" i="4"/>
  <c r="J14" i="4"/>
  <c r="I14" i="4"/>
  <c r="O13" i="4"/>
  <c r="P13" i="4" s="1"/>
  <c r="N13" i="4"/>
  <c r="M13" i="4"/>
  <c r="L13" i="4"/>
  <c r="K13" i="4"/>
  <c r="J13" i="4"/>
  <c r="I13" i="4"/>
  <c r="O12" i="4"/>
  <c r="P12" i="4" s="1"/>
  <c r="N12" i="4"/>
  <c r="M12" i="4"/>
  <c r="L12" i="4"/>
  <c r="K12" i="4"/>
  <c r="J12" i="4"/>
  <c r="I12" i="4"/>
  <c r="O11" i="4"/>
  <c r="N11" i="4"/>
  <c r="M11" i="4"/>
  <c r="L11" i="4"/>
  <c r="K11" i="4"/>
  <c r="J11" i="4"/>
  <c r="I11" i="4"/>
  <c r="O10" i="4"/>
  <c r="N10" i="4"/>
  <c r="M10" i="4"/>
  <c r="L10" i="4"/>
  <c r="K10" i="4"/>
  <c r="J10" i="4"/>
  <c r="I10" i="4"/>
  <c r="O9" i="4"/>
  <c r="N9" i="4"/>
  <c r="M9" i="4"/>
  <c r="L9" i="4"/>
  <c r="K9" i="4"/>
  <c r="J9" i="4"/>
  <c r="I9" i="4"/>
  <c r="O8" i="4"/>
  <c r="N8" i="4"/>
  <c r="M8" i="4"/>
  <c r="L8" i="4"/>
  <c r="K8" i="4"/>
  <c r="J8" i="4"/>
  <c r="I8" i="4"/>
  <c r="O7" i="4"/>
  <c r="N7" i="4"/>
  <c r="M7" i="4"/>
  <c r="L7" i="4"/>
  <c r="K7" i="4"/>
  <c r="J7" i="4"/>
  <c r="I7" i="4"/>
  <c r="O6" i="4"/>
  <c r="N6" i="4"/>
  <c r="M6" i="4"/>
  <c r="L6" i="4"/>
  <c r="K6" i="4"/>
  <c r="J6" i="4"/>
  <c r="I6" i="4"/>
  <c r="O5" i="4"/>
  <c r="P5" i="4" s="1"/>
  <c r="N5" i="4"/>
  <c r="M5" i="4"/>
  <c r="L5" i="4"/>
  <c r="K5" i="4"/>
  <c r="J5" i="4"/>
  <c r="I5" i="4"/>
  <c r="O4" i="4"/>
  <c r="P4" i="4" s="1"/>
  <c r="N4" i="4"/>
  <c r="M4" i="4"/>
  <c r="L4" i="4"/>
  <c r="K4" i="4"/>
  <c r="J4" i="4"/>
  <c r="I4" i="4"/>
  <c r="O3" i="4"/>
  <c r="N3" i="4"/>
  <c r="M3" i="4"/>
  <c r="L3" i="4"/>
  <c r="K3" i="4"/>
  <c r="J3" i="4"/>
  <c r="I3" i="4"/>
  <c r="O2" i="4"/>
  <c r="N2" i="4"/>
  <c r="M2" i="4"/>
  <c r="L2" i="4"/>
  <c r="K2" i="4"/>
  <c r="J2" i="4"/>
  <c r="I2" i="4"/>
  <c r="T18" i="8" l="1"/>
  <c r="T188" i="8"/>
  <c r="T409" i="8"/>
  <c r="T16" i="8"/>
  <c r="T127" i="8"/>
  <c r="T244" i="8"/>
  <c r="T404" i="8"/>
  <c r="W375" i="8"/>
  <c r="T449" i="8"/>
  <c r="T431" i="8"/>
  <c r="W83" i="8"/>
  <c r="Z462" i="8"/>
  <c r="T164" i="8"/>
  <c r="T73" i="8"/>
  <c r="T467" i="8"/>
  <c r="T441" i="8"/>
  <c r="T248" i="8"/>
  <c r="T405" i="8"/>
  <c r="T407" i="8"/>
  <c r="T536" i="8"/>
  <c r="T469" i="8"/>
  <c r="T450" i="8"/>
  <c r="T367" i="8"/>
  <c r="T512" i="8"/>
  <c r="T6" i="8"/>
  <c r="T261" i="8"/>
  <c r="T439" i="8"/>
  <c r="T252" i="8"/>
  <c r="Z252" i="8" s="1"/>
  <c r="Z250" i="8"/>
  <c r="T245" i="8"/>
  <c r="T258" i="8"/>
  <c r="T236" i="8"/>
  <c r="T198" i="8"/>
  <c r="T513" i="8"/>
  <c r="T259" i="8"/>
  <c r="W36" i="8"/>
  <c r="T93" i="8"/>
  <c r="T166" i="8"/>
  <c r="W166" i="8"/>
  <c r="T134" i="8"/>
  <c r="Z134" i="8" s="1"/>
  <c r="W134" i="8"/>
  <c r="W474" i="8"/>
  <c r="T474" i="8"/>
  <c r="T54" i="8"/>
  <c r="W54" i="8"/>
  <c r="T545" i="8"/>
  <c r="T518" i="8"/>
  <c r="T186" i="8"/>
  <c r="W246" i="8"/>
  <c r="T246" i="8"/>
  <c r="Z246" i="8" s="1"/>
  <c r="T372" i="8"/>
  <c r="W372" i="8"/>
  <c r="T212" i="8"/>
  <c r="Z212" i="8" s="1"/>
  <c r="T91" i="8"/>
  <c r="Z91" i="8" s="1"/>
  <c r="T110" i="8"/>
  <c r="T210" i="8"/>
  <c r="T528" i="8"/>
  <c r="T156" i="8"/>
  <c r="Z156" i="8" s="1"/>
  <c r="T436" i="8"/>
  <c r="T187" i="8"/>
  <c r="Z187" i="8" s="1"/>
  <c r="W214" i="8"/>
  <c r="W132" i="8"/>
  <c r="T262" i="8"/>
  <c r="Z262" i="8" s="1"/>
  <c r="W238" i="8"/>
  <c r="Z238" i="8" s="1"/>
  <c r="T238" i="8"/>
  <c r="T237" i="8"/>
  <c r="Z237" i="8" s="1"/>
  <c r="T318" i="8"/>
  <c r="W318" i="8"/>
  <c r="T542" i="8"/>
  <c r="T89" i="8"/>
  <c r="T530" i="8"/>
  <c r="Z530" i="8" s="1"/>
  <c r="T68" i="8"/>
  <c r="Z68" i="8" s="1"/>
  <c r="T358" i="8"/>
  <c r="Z358" i="8" s="1"/>
  <c r="T464" i="8"/>
  <c r="W201" i="8"/>
  <c r="T201" i="8"/>
  <c r="Z201" i="8" s="1"/>
  <c r="T200" i="8"/>
  <c r="Z200" i="8" s="1"/>
  <c r="W105" i="8"/>
  <c r="W207" i="8"/>
  <c r="T323" i="8"/>
  <c r="W323" i="8"/>
  <c r="T540" i="8"/>
  <c r="T364" i="8"/>
  <c r="T241" i="8"/>
  <c r="Z241" i="8" s="1"/>
  <c r="T87" i="8"/>
  <c r="T525" i="8"/>
  <c r="T7" i="8"/>
  <c r="T359" i="8"/>
  <c r="Z359" i="8" s="1"/>
  <c r="T217" i="8"/>
  <c r="T465" i="8"/>
  <c r="Z465" i="8" s="1"/>
  <c r="T534" i="8"/>
  <c r="W221" i="8"/>
  <c r="T221" i="8"/>
  <c r="Z221" i="8" s="1"/>
  <c r="T219" i="8"/>
  <c r="Z219" i="8" s="1"/>
  <c r="W154" i="8"/>
  <c r="Z154" i="8" s="1"/>
  <c r="W334" i="8"/>
  <c r="W380" i="8"/>
  <c r="T195" i="8"/>
  <c r="T445" i="8"/>
  <c r="T229" i="8"/>
  <c r="Z229" i="8" s="1"/>
  <c r="T247" i="8"/>
  <c r="Z247" i="8" s="1"/>
  <c r="Z407" i="8"/>
  <c r="T406" i="8"/>
  <c r="Z406" i="8" s="1"/>
  <c r="Z236" i="8"/>
  <c r="T403" i="8"/>
  <c r="Z403" i="8" s="1"/>
  <c r="W17" i="8"/>
  <c r="W77" i="8"/>
  <c r="W333" i="8"/>
  <c r="Z261" i="8"/>
  <c r="W332" i="8"/>
  <c r="W330" i="8"/>
  <c r="W308" i="8"/>
  <c r="W305" i="8"/>
  <c r="Z534" i="8"/>
  <c r="T511" i="8"/>
  <c r="Z511" i="8" s="1"/>
  <c r="T482" i="8"/>
  <c r="Z482" i="8" s="1"/>
  <c r="W446" i="8"/>
  <c r="T446" i="8"/>
  <c r="T442" i="8"/>
  <c r="T432" i="8"/>
  <c r="W343" i="8"/>
  <c r="T343" i="8"/>
  <c r="T402" i="8"/>
  <c r="Z402" i="8" s="1"/>
  <c r="T387" i="8"/>
  <c r="W387" i="8"/>
  <c r="Z110" i="8"/>
  <c r="Z513" i="8"/>
  <c r="W417" i="8"/>
  <c r="T417" i="8"/>
  <c r="W168" i="8"/>
  <c r="T168" i="8"/>
  <c r="T114" i="8"/>
  <c r="T74" i="8"/>
  <c r="Z218" i="8"/>
  <c r="T249" i="8"/>
  <c r="Z249" i="8" s="1"/>
  <c r="Z248" i="8"/>
  <c r="W133" i="8"/>
  <c r="T133" i="8"/>
  <c r="Z532" i="8"/>
  <c r="Z455" i="8"/>
  <c r="Z512" i="8"/>
  <c r="T423" i="8"/>
  <c r="Z423" i="8" s="1"/>
  <c r="T411" i="8"/>
  <c r="Z411" i="8" s="1"/>
  <c r="W240" i="8"/>
  <c r="T240" i="8"/>
  <c r="T239" i="8"/>
  <c r="T344" i="8"/>
  <c r="Z344" i="8" s="1"/>
  <c r="Z258" i="8"/>
  <c r="T383" i="8"/>
  <c r="W383" i="8"/>
  <c r="T538" i="8"/>
  <c r="Z538" i="8" s="1"/>
  <c r="T366" i="8"/>
  <c r="Z366" i="8" s="1"/>
  <c r="T191" i="8"/>
  <c r="Z449" i="8"/>
  <c r="W428" i="8"/>
  <c r="T428" i="8"/>
  <c r="T424" i="8"/>
  <c r="Z424" i="8" s="1"/>
  <c r="T349" i="8"/>
  <c r="Z349" i="8" s="1"/>
  <c r="T348" i="8"/>
  <c r="Z348" i="8" s="1"/>
  <c r="T345" i="8"/>
  <c r="Z345" i="8" s="1"/>
  <c r="T335" i="8"/>
  <c r="W335" i="8"/>
  <c r="T90" i="8"/>
  <c r="Z90" i="8" s="1"/>
  <c r="T551" i="8"/>
  <c r="Z551" i="8" s="1"/>
  <c r="Z185" i="8"/>
  <c r="W353" i="8"/>
  <c r="T353" i="8"/>
  <c r="T280" i="8"/>
  <c r="Z280" i="8" s="1"/>
  <c r="Z352" i="8"/>
  <c r="Z351" i="8"/>
  <c r="W347" i="8"/>
  <c r="T347" i="8"/>
  <c r="T346" i="8"/>
  <c r="Z346" i="8" s="1"/>
  <c r="T341" i="8"/>
  <c r="Z341" i="8" s="1"/>
  <c r="T53" i="8"/>
  <c r="W53" i="8"/>
  <c r="T182" i="8"/>
  <c r="Z182" i="8" s="1"/>
  <c r="T71" i="8"/>
  <c r="Z71" i="8" s="1"/>
  <c r="Z528" i="8"/>
  <c r="T257" i="8"/>
  <c r="Z257" i="8" s="1"/>
  <c r="T504" i="8"/>
  <c r="Z504" i="8" s="1"/>
  <c r="Z484" i="8"/>
  <c r="W189" i="8"/>
  <c r="T189" i="8"/>
  <c r="Z189" i="8" s="1"/>
  <c r="T135" i="8"/>
  <c r="T253" i="8"/>
  <c r="Z253" i="8" s="1"/>
  <c r="T342" i="8"/>
  <c r="T149" i="8"/>
  <c r="W149" i="8"/>
  <c r="W211" i="8"/>
  <c r="T211" i="8"/>
  <c r="Z127" i="8"/>
  <c r="Z198" i="8"/>
  <c r="Z195" i="8"/>
  <c r="Z150" i="8"/>
  <c r="T121" i="8"/>
  <c r="Z121" i="8" s="1"/>
  <c r="T106" i="8"/>
  <c r="Z106" i="8" s="1"/>
  <c r="T120" i="8"/>
  <c r="W70" i="8"/>
  <c r="Z70" i="8" s="1"/>
  <c r="W49" i="8"/>
  <c r="Z43" i="8"/>
  <c r="W37" i="8"/>
  <c r="T37" i="8"/>
  <c r="T213" i="8"/>
  <c r="W213" i="8"/>
  <c r="T75" i="8"/>
  <c r="W75" i="8"/>
  <c r="T309" i="8"/>
  <c r="W309" i="8"/>
  <c r="T304" i="8"/>
  <c r="W304" i="8"/>
  <c r="T78" i="8"/>
  <c r="Z78" i="8" s="1"/>
  <c r="T113" i="8"/>
  <c r="T32" i="8"/>
  <c r="W32" i="8"/>
  <c r="T20" i="8"/>
  <c r="T41" i="8"/>
  <c r="W41" i="8"/>
  <c r="T95" i="8"/>
  <c r="W95" i="8"/>
  <c r="Z161" i="8"/>
  <c r="T31" i="8"/>
  <c r="W31" i="8"/>
  <c r="T14" i="8"/>
  <c r="W14" i="8"/>
  <c r="W203" i="8"/>
  <c r="T391" i="8"/>
  <c r="W391" i="8"/>
  <c r="W388" i="8"/>
  <c r="T63" i="8"/>
  <c r="Z63" i="8" s="1"/>
  <c r="T35" i="8"/>
  <c r="W35" i="8"/>
  <c r="T165" i="8"/>
  <c r="Z165" i="8" s="1"/>
  <c r="W165" i="8"/>
  <c r="W233" i="8"/>
  <c r="Z233" i="8" s="1"/>
  <c r="W21" i="8"/>
  <c r="T21" i="8"/>
  <c r="Z21" i="8" s="1"/>
  <c r="Z101" i="8"/>
  <c r="T157" i="8"/>
  <c r="W157" i="8"/>
  <c r="T312" i="8"/>
  <c r="W312" i="8"/>
  <c r="T45" i="8"/>
  <c r="W45" i="8"/>
  <c r="T128" i="8"/>
  <c r="Z128" i="8" s="1"/>
  <c r="W128" i="8"/>
  <c r="T317" i="8"/>
  <c r="W317" i="8"/>
  <c r="T314" i="8"/>
  <c r="W314" i="8"/>
  <c r="W184" i="8"/>
  <c r="Z184" i="8" s="1"/>
  <c r="W385" i="8"/>
  <c r="T376" i="8"/>
  <c r="Z376" i="8" s="1"/>
  <c r="W376" i="8"/>
  <c r="T324" i="8"/>
  <c r="W324" i="8"/>
  <c r="Z461" i="8"/>
  <c r="T420" i="8"/>
  <c r="Z420" i="8" s="1"/>
  <c r="T279" i="8"/>
  <c r="Z279" i="8" s="1"/>
  <c r="Z409" i="8"/>
  <c r="T408" i="8"/>
  <c r="Z408" i="8" s="1"/>
  <c r="T235" i="8"/>
  <c r="Z235" i="8" s="1"/>
  <c r="Z404" i="8"/>
  <c r="Z342" i="8"/>
  <c r="T51" i="8"/>
  <c r="W153" i="8"/>
  <c r="T153" i="8"/>
  <c r="Z153" i="8" s="1"/>
  <c r="T15" i="8"/>
  <c r="T206" i="8"/>
  <c r="W206" i="8"/>
  <c r="T155" i="8"/>
  <c r="Z155" i="8" s="1"/>
  <c r="W11" i="8"/>
  <c r="T331" i="8"/>
  <c r="W331" i="8"/>
  <c r="T386" i="8"/>
  <c r="Z386" i="8" s="1"/>
  <c r="W386" i="8"/>
  <c r="Z474" i="8"/>
  <c r="Z410" i="8"/>
  <c r="W23" i="8"/>
  <c r="Z23" i="8" s="1"/>
  <c r="T47" i="8"/>
  <c r="W47" i="8"/>
  <c r="T46" i="8"/>
  <c r="Z46" i="8" s="1"/>
  <c r="T40" i="8"/>
  <c r="T215" i="8"/>
  <c r="Z215" i="8" s="1"/>
  <c r="W389" i="8"/>
  <c r="Z389" i="8" s="1"/>
  <c r="T379" i="8"/>
  <c r="W379" i="8"/>
  <c r="T368" i="8"/>
  <c r="W368" i="8"/>
  <c r="T327" i="8"/>
  <c r="W327" i="8"/>
  <c r="W325" i="8"/>
  <c r="W321" i="8"/>
  <c r="W316" i="8"/>
  <c r="Z316" i="8" s="1"/>
  <c r="W313" i="8"/>
  <c r="Z313" i="8" s="1"/>
  <c r="W369" i="8"/>
  <c r="W371" i="8"/>
  <c r="W320" i="8"/>
  <c r="Z320" i="8" s="1"/>
  <c r="W544" i="8"/>
  <c r="T544" i="8"/>
  <c r="W543" i="8"/>
  <c r="T543" i="8"/>
  <c r="W550" i="8"/>
  <c r="T550" i="8"/>
  <c r="Z524" i="8"/>
  <c r="W548" i="8"/>
  <c r="T548" i="8"/>
  <c r="W181" i="8"/>
  <c r="T181" i="8"/>
  <c r="Z536" i="8"/>
  <c r="T547" i="8"/>
  <c r="Z547" i="8" s="1"/>
  <c r="T535" i="8"/>
  <c r="Z535" i="8" s="1"/>
  <c r="W79" i="8"/>
  <c r="T79" i="8"/>
  <c r="Z79" i="8" s="1"/>
  <c r="T523" i="8"/>
  <c r="Z542" i="8"/>
  <c r="W539" i="8"/>
  <c r="T539" i="8"/>
  <c r="W119" i="8"/>
  <c r="T119" i="8"/>
  <c r="Z523" i="8"/>
  <c r="Z491" i="8"/>
  <c r="Z545" i="8"/>
  <c r="Z210" i="8"/>
  <c r="Z364" i="8"/>
  <c r="T117" i="8"/>
  <c r="Z117" i="8" s="1"/>
  <c r="Z87" i="8"/>
  <c r="T100" i="8"/>
  <c r="Z100" i="8" s="1"/>
  <c r="W88" i="8"/>
  <c r="T88" i="8"/>
  <c r="Z88" i="8" s="1"/>
  <c r="T527" i="8"/>
  <c r="W84" i="8"/>
  <c r="T84" i="8"/>
  <c r="Z89" i="8"/>
  <c r="Z527" i="8"/>
  <c r="Z522" i="8"/>
  <c r="Z114" i="8"/>
  <c r="T552" i="8"/>
  <c r="Z552" i="8" s="1"/>
  <c r="W541" i="8"/>
  <c r="T541" i="8"/>
  <c r="Z540" i="8"/>
  <c r="T82" i="8"/>
  <c r="Z82" i="8" s="1"/>
  <c r="T531" i="8"/>
  <c r="Z531" i="8" s="1"/>
  <c r="Z188" i="8"/>
  <c r="T549" i="8"/>
  <c r="Z549" i="8" s="1"/>
  <c r="T546" i="8"/>
  <c r="Z546" i="8" s="1"/>
  <c r="W99" i="8"/>
  <c r="T99" i="8"/>
  <c r="W115" i="8"/>
  <c r="T115" i="8"/>
  <c r="Z115" i="8" s="1"/>
  <c r="Z518" i="8"/>
  <c r="W163" i="8"/>
  <c r="T163" i="8"/>
  <c r="Z163" i="8" s="1"/>
  <c r="T173" i="8"/>
  <c r="Z173" i="8" s="1"/>
  <c r="Z367" i="8"/>
  <c r="Z164" i="8"/>
  <c r="T537" i="8"/>
  <c r="Z537" i="8" s="1"/>
  <c r="Z525" i="8"/>
  <c r="T34" i="8"/>
  <c r="Z34" i="8" s="1"/>
  <c r="T520" i="8"/>
  <c r="Z520" i="8" s="1"/>
  <c r="T514" i="8"/>
  <c r="Z514" i="8" s="1"/>
  <c r="Z6" i="8"/>
  <c r="T5" i="8"/>
  <c r="Z5" i="8" s="1"/>
  <c r="W9" i="8"/>
  <c r="T9" i="8"/>
  <c r="T3" i="8"/>
  <c r="Z3" i="8" s="1"/>
  <c r="W8" i="8"/>
  <c r="T8" i="8"/>
  <c r="T144" i="8"/>
  <c r="Z144" i="8" s="1"/>
  <c r="W256" i="8"/>
  <c r="T256" i="8"/>
  <c r="T508" i="8"/>
  <c r="Z508" i="8" s="1"/>
  <c r="W255" i="8"/>
  <c r="T255" i="8"/>
  <c r="T142" i="8"/>
  <c r="Z142" i="8" s="1"/>
  <c r="W362" i="8"/>
  <c r="T362" i="8"/>
  <c r="T360" i="8"/>
  <c r="Z360" i="8" s="1"/>
  <c r="W505" i="8"/>
  <c r="T505" i="8"/>
  <c r="W500" i="8"/>
  <c r="T500" i="8"/>
  <c r="W496" i="8"/>
  <c r="T496" i="8"/>
  <c r="W492" i="8"/>
  <c r="Z492" i="8" s="1"/>
  <c r="T492" i="8"/>
  <c r="W483" i="8"/>
  <c r="T483" i="8"/>
  <c r="W479" i="8"/>
  <c r="T479" i="8"/>
  <c r="W475" i="8"/>
  <c r="T475" i="8"/>
  <c r="T519" i="8"/>
  <c r="Z519" i="8" s="1"/>
  <c r="W488" i="8"/>
  <c r="T488" i="8"/>
  <c r="W419" i="8"/>
  <c r="T419" i="8"/>
  <c r="Z419" i="8" s="1"/>
  <c r="T516" i="8"/>
  <c r="Z516" i="8" s="1"/>
  <c r="T503" i="8"/>
  <c r="Z503" i="8" s="1"/>
  <c r="W501" i="8"/>
  <c r="T501" i="8"/>
  <c r="T499" i="8"/>
  <c r="Z499" i="8" s="1"/>
  <c r="W497" i="8"/>
  <c r="T497" i="8"/>
  <c r="T495" i="8"/>
  <c r="Z495" i="8" s="1"/>
  <c r="W493" i="8"/>
  <c r="T493" i="8"/>
  <c r="Z488" i="8"/>
  <c r="W487" i="8"/>
  <c r="T487" i="8"/>
  <c r="W480" i="8"/>
  <c r="T480" i="8"/>
  <c r="W426" i="8"/>
  <c r="T426" i="8"/>
  <c r="Z426" i="8" s="1"/>
  <c r="W12" i="8"/>
  <c r="T12" i="8"/>
  <c r="W2" i="8"/>
  <c r="T2" i="8"/>
  <c r="W143" i="8"/>
  <c r="T143" i="8"/>
  <c r="W148" i="8"/>
  <c r="T148" i="8"/>
  <c r="Z148" i="8" s="1"/>
  <c r="W363" i="8"/>
  <c r="T363" i="8"/>
  <c r="W506" i="8"/>
  <c r="T506" i="8"/>
  <c r="W486" i="8"/>
  <c r="T486" i="8"/>
  <c r="Z217" i="8"/>
  <c r="W193" i="8"/>
  <c r="T193" i="8"/>
  <c r="W481" i="8"/>
  <c r="Z481" i="8" s="1"/>
  <c r="T481" i="8"/>
  <c r="T209" i="8"/>
  <c r="Z209" i="8" s="1"/>
  <c r="T116" i="8"/>
  <c r="Z116" i="8" s="1"/>
  <c r="T80" i="8"/>
  <c r="Z80" i="8" s="1"/>
  <c r="T72" i="8"/>
  <c r="Z72" i="8" s="1"/>
  <c r="T98" i="8"/>
  <c r="Z98" i="8" s="1"/>
  <c r="T172" i="8"/>
  <c r="Z172" i="8" s="1"/>
  <c r="T521" i="8"/>
  <c r="Z521" i="8" s="1"/>
  <c r="T515" i="8"/>
  <c r="Z515" i="8" s="1"/>
  <c r="W502" i="8"/>
  <c r="T502" i="8"/>
  <c r="W498" i="8"/>
  <c r="T498" i="8"/>
  <c r="W494" i="8"/>
  <c r="T494" i="8"/>
  <c r="W490" i="8"/>
  <c r="T490" i="8"/>
  <c r="Z73" i="8"/>
  <c r="Z470" i="8"/>
  <c r="Z456" i="8"/>
  <c r="Z74" i="8"/>
  <c r="W4" i="8"/>
  <c r="T4" i="8"/>
  <c r="W510" i="8"/>
  <c r="T510" i="8"/>
  <c r="W509" i="8"/>
  <c r="T509" i="8"/>
  <c r="W507" i="8"/>
  <c r="T507" i="8"/>
  <c r="W361" i="8"/>
  <c r="T361" i="8"/>
  <c r="Z464" i="8"/>
  <c r="Z450" i="8"/>
  <c r="W448" i="8"/>
  <c r="T448" i="8"/>
  <c r="W422" i="8"/>
  <c r="T422" i="8"/>
  <c r="Z422" i="8" s="1"/>
  <c r="T243" i="8"/>
  <c r="Z243" i="8" s="1"/>
  <c r="T365" i="8"/>
  <c r="Z365" i="8" s="1"/>
  <c r="T176" i="8"/>
  <c r="Z176" i="8" s="1"/>
  <c r="T533" i="8"/>
  <c r="Z533" i="8" s="1"/>
  <c r="T529" i="8"/>
  <c r="Z529" i="8" s="1"/>
  <c r="T526" i="8"/>
  <c r="Z526" i="8" s="1"/>
  <c r="T130" i="8"/>
  <c r="Z130" i="8" s="1"/>
  <c r="T517" i="8"/>
  <c r="Z517" i="8" s="1"/>
  <c r="Z7" i="8"/>
  <c r="Z469" i="8"/>
  <c r="Z467" i="8"/>
  <c r="T478" i="8"/>
  <c r="Z478" i="8" s="1"/>
  <c r="T472" i="8"/>
  <c r="Z472" i="8" s="1"/>
  <c r="T162" i="8"/>
  <c r="Z162" i="8" s="1"/>
  <c r="T230" i="8"/>
  <c r="Z230" i="8" s="1"/>
  <c r="T463" i="8"/>
  <c r="Z463" i="8" s="1"/>
  <c r="T460" i="8"/>
  <c r="Z460" i="8" s="1"/>
  <c r="T454" i="8"/>
  <c r="Z454" i="8" s="1"/>
  <c r="T199" i="8"/>
  <c r="Z199" i="8" s="1"/>
  <c r="W190" i="8"/>
  <c r="T190" i="8"/>
  <c r="Z190" i="8" s="1"/>
  <c r="Z427" i="8"/>
  <c r="W425" i="8"/>
  <c r="T425" i="8"/>
  <c r="Z186" i="8"/>
  <c r="Z245" i="8"/>
  <c r="T232" i="8"/>
  <c r="Z232" i="8" s="1"/>
  <c r="T471" i="8"/>
  <c r="Z471" i="8" s="1"/>
  <c r="T357" i="8"/>
  <c r="Z357" i="8" s="1"/>
  <c r="T263" i="8"/>
  <c r="Z263" i="8" s="1"/>
  <c r="T457" i="8"/>
  <c r="Z457" i="8" s="1"/>
  <c r="T451" i="8"/>
  <c r="Z451" i="8" s="1"/>
  <c r="T196" i="8"/>
  <c r="Z196" i="8" s="1"/>
  <c r="W192" i="8"/>
  <c r="T192" i="8"/>
  <c r="W438" i="8"/>
  <c r="T438" i="8"/>
  <c r="W421" i="8"/>
  <c r="T421" i="8"/>
  <c r="W416" i="8"/>
  <c r="T416" i="8"/>
  <c r="Z191" i="8"/>
  <c r="W447" i="8"/>
  <c r="T447" i="8"/>
  <c r="W434" i="8"/>
  <c r="T434" i="8"/>
  <c r="W418" i="8"/>
  <c r="T418" i="8"/>
  <c r="Z417" i="8"/>
  <c r="T477" i="8"/>
  <c r="Z477" i="8" s="1"/>
  <c r="T223" i="8"/>
  <c r="Z223" i="8" s="1"/>
  <c r="T231" i="8"/>
  <c r="Z231" i="8" s="1"/>
  <c r="T81" i="8"/>
  <c r="Z81" i="8" s="1"/>
  <c r="T265" i="8"/>
  <c r="Z265" i="8" s="1"/>
  <c r="T459" i="8"/>
  <c r="Z459" i="8" s="1"/>
  <c r="T453" i="8"/>
  <c r="Z453" i="8" s="1"/>
  <c r="Z446" i="8"/>
  <c r="Z445" i="8"/>
  <c r="W443" i="8"/>
  <c r="T443" i="8"/>
  <c r="W430" i="8"/>
  <c r="T430" i="8"/>
  <c r="W415" i="8"/>
  <c r="T415" i="8"/>
  <c r="W356" i="8"/>
  <c r="T356" i="8"/>
  <c r="W109" i="8"/>
  <c r="T109" i="8"/>
  <c r="W354" i="8"/>
  <c r="T354" i="8"/>
  <c r="Z354" i="8" s="1"/>
  <c r="W60" i="8"/>
  <c r="T60" i="8"/>
  <c r="Z60" i="8" s="1"/>
  <c r="Z67" i="8"/>
  <c r="Z350" i="8"/>
  <c r="Z251" i="8"/>
  <c r="Z259" i="8"/>
  <c r="Z442" i="8"/>
  <c r="Z441" i="8"/>
  <c r="W440" i="8"/>
  <c r="T440" i="8"/>
  <c r="T489" i="8"/>
  <c r="Z489" i="8" s="1"/>
  <c r="T485" i="8"/>
  <c r="Z485" i="8" s="1"/>
  <c r="Z439" i="8"/>
  <c r="W437" i="8"/>
  <c r="T437" i="8"/>
  <c r="W414" i="8"/>
  <c r="T414" i="8"/>
  <c r="Z239" i="8"/>
  <c r="T476" i="8"/>
  <c r="Z476" i="8" s="1"/>
  <c r="T222" i="8"/>
  <c r="Z222" i="8" s="1"/>
  <c r="T123" i="8"/>
  <c r="Z123" i="8" s="1"/>
  <c r="T468" i="8"/>
  <c r="Z468" i="8" s="1"/>
  <c r="T264" i="8"/>
  <c r="Z264" i="8" s="1"/>
  <c r="T458" i="8"/>
  <c r="Z458" i="8" s="1"/>
  <c r="T452" i="8"/>
  <c r="Z452" i="8" s="1"/>
  <c r="T197" i="8"/>
  <c r="Z197" i="8" s="1"/>
  <c r="Z436" i="8"/>
  <c r="Z435" i="8"/>
  <c r="W433" i="8"/>
  <c r="T433" i="8"/>
  <c r="Z135" i="8"/>
  <c r="Z18" i="8"/>
  <c r="Z343" i="8"/>
  <c r="T473" i="8"/>
  <c r="Z473" i="8" s="1"/>
  <c r="T171" i="8"/>
  <c r="Z171" i="8" s="1"/>
  <c r="T97" i="8"/>
  <c r="Z97" i="8" s="1"/>
  <c r="T466" i="8"/>
  <c r="Z466" i="8" s="1"/>
  <c r="T254" i="8"/>
  <c r="Z254" i="8" s="1"/>
  <c r="T260" i="8"/>
  <c r="Z260" i="8" s="1"/>
  <c r="T202" i="8"/>
  <c r="Z202" i="8" s="1"/>
  <c r="T194" i="8"/>
  <c r="Z194" i="8" s="1"/>
  <c r="W444" i="8"/>
  <c r="T444" i="8"/>
  <c r="Z432" i="8"/>
  <c r="Z431" i="8"/>
  <c r="W429" i="8"/>
  <c r="T429" i="8"/>
  <c r="Z429" i="8" s="1"/>
  <c r="Z428" i="8"/>
  <c r="Z59" i="8"/>
  <c r="Z244" i="8"/>
  <c r="Z405" i="8"/>
  <c r="T228" i="8"/>
  <c r="Z228" i="8" s="1"/>
  <c r="W276" i="8"/>
  <c r="T276" i="8"/>
  <c r="W266" i="8"/>
  <c r="T266" i="8"/>
  <c r="Z266" i="8" s="1"/>
  <c r="W398" i="8"/>
  <c r="T398" i="8"/>
  <c r="Z398" i="8" s="1"/>
  <c r="W19" i="8"/>
  <c r="T19" i="8"/>
  <c r="Z19" i="8" s="1"/>
  <c r="W38" i="8"/>
  <c r="T38" i="8"/>
  <c r="W397" i="8"/>
  <c r="T397" i="8"/>
  <c r="T170" i="8"/>
  <c r="W170" i="8"/>
  <c r="W118" i="8"/>
  <c r="T118" i="8"/>
  <c r="T141" i="8"/>
  <c r="Z141" i="8" s="1"/>
  <c r="T227" i="8"/>
  <c r="Z227" i="8" s="1"/>
  <c r="T355" i="8"/>
  <c r="Z355" i="8" s="1"/>
  <c r="T413" i="8"/>
  <c r="Z413" i="8" s="1"/>
  <c r="T412" i="8"/>
  <c r="Z412" i="8" s="1"/>
  <c r="W338" i="8"/>
  <c r="T338" i="8"/>
  <c r="W396" i="8"/>
  <c r="T396" i="8"/>
  <c r="W66" i="8"/>
  <c r="T66" i="8"/>
  <c r="W220" i="8"/>
  <c r="T220" i="8"/>
  <c r="W401" i="8"/>
  <c r="T401" i="8"/>
  <c r="W400" i="8"/>
  <c r="T400" i="8"/>
  <c r="W152" i="8"/>
  <c r="T152" i="8"/>
  <c r="W102" i="8"/>
  <c r="T102" i="8"/>
  <c r="W58" i="8"/>
  <c r="T58" i="8"/>
  <c r="W278" i="8"/>
  <c r="T278" i="8"/>
  <c r="W340" i="8"/>
  <c r="T340" i="8"/>
  <c r="W399" i="8"/>
  <c r="T399" i="8"/>
  <c r="W277" i="8"/>
  <c r="T277" i="8"/>
  <c r="W339" i="8"/>
  <c r="T339" i="8"/>
  <c r="W337" i="8"/>
  <c r="T337" i="8"/>
  <c r="T269" i="8"/>
  <c r="Z269" i="8" s="1"/>
  <c r="Z52" i="8"/>
  <c r="Z51" i="8"/>
  <c r="T61" i="8"/>
  <c r="Z61" i="8" s="1"/>
  <c r="T27" i="8"/>
  <c r="Z27" i="8" s="1"/>
  <c r="T25" i="8"/>
  <c r="Z25" i="8" s="1"/>
  <c r="T175" i="8"/>
  <c r="Z175" i="8" s="1"/>
  <c r="T151" i="8"/>
  <c r="Z151" i="8" s="1"/>
  <c r="T57" i="8"/>
  <c r="Z57" i="8" s="1"/>
  <c r="T56" i="8"/>
  <c r="Z56" i="8" s="1"/>
  <c r="T169" i="8"/>
  <c r="Z169" i="8" s="1"/>
  <c r="T65" i="8"/>
  <c r="Z65" i="8" s="1"/>
  <c r="T64" i="8"/>
  <c r="Z64" i="8" s="1"/>
  <c r="T129" i="8"/>
  <c r="Z129" i="8" s="1"/>
  <c r="T177" i="8"/>
  <c r="Z177" i="8" s="1"/>
  <c r="T96" i="8"/>
  <c r="Z96" i="8" s="1"/>
  <c r="W268" i="8"/>
  <c r="Z268" i="8" s="1"/>
  <c r="W50" i="8"/>
  <c r="T50" i="8"/>
  <c r="W183" i="8"/>
  <c r="Z183" i="8" s="1"/>
  <c r="T267" i="8"/>
  <c r="Z267" i="8" s="1"/>
  <c r="W55" i="8"/>
  <c r="Z55" i="8" s="1"/>
  <c r="T29" i="8"/>
  <c r="Z29" i="8" s="1"/>
  <c r="T28" i="8"/>
  <c r="Z28" i="8" s="1"/>
  <c r="T26" i="8"/>
  <c r="Z26" i="8" s="1"/>
  <c r="T24" i="8"/>
  <c r="Z24" i="8" s="1"/>
  <c r="T174" i="8"/>
  <c r="Z174" i="8" s="1"/>
  <c r="T108" i="8"/>
  <c r="Z108" i="8" s="1"/>
  <c r="T107" i="8"/>
  <c r="Z107" i="8" s="1"/>
  <c r="T122" i="8"/>
  <c r="Z122" i="8" s="1"/>
  <c r="T138" i="8"/>
  <c r="Z138" i="8" s="1"/>
  <c r="T137" i="8"/>
  <c r="Z137" i="8" s="1"/>
  <c r="T178" i="8"/>
  <c r="Z178" i="8" s="1"/>
  <c r="T146" i="8"/>
  <c r="Z146" i="8" s="1"/>
  <c r="T145" i="8"/>
  <c r="Z145" i="8" s="1"/>
  <c r="T140" i="8"/>
  <c r="Z140" i="8" s="1"/>
  <c r="Z120" i="8"/>
  <c r="T126" i="8"/>
  <c r="Z126" i="8" s="1"/>
  <c r="Z105" i="8"/>
  <c r="T275" i="8"/>
  <c r="Z275" i="8" s="1"/>
  <c r="T22" i="8"/>
  <c r="Z22" i="8" s="1"/>
  <c r="T33" i="8"/>
  <c r="Z33" i="8" s="1"/>
  <c r="Z168" i="8"/>
  <c r="Z113" i="8"/>
  <c r="Z15" i="8"/>
  <c r="Z40" i="8"/>
  <c r="Z17" i="8"/>
  <c r="T328" i="8"/>
  <c r="W328" i="8"/>
  <c r="T377" i="8"/>
  <c r="W377" i="8"/>
  <c r="Z206" i="8"/>
  <c r="T395" i="8"/>
  <c r="W395" i="8"/>
  <c r="T384" i="8"/>
  <c r="W384" i="8"/>
  <c r="Z207" i="8"/>
  <c r="Z42" i="8"/>
  <c r="Z211" i="8"/>
  <c r="Z83" i="8"/>
  <c r="T392" i="8"/>
  <c r="W392" i="8"/>
  <c r="T373" i="8"/>
  <c r="W373" i="8"/>
  <c r="Z48" i="8"/>
  <c r="Z112" i="8"/>
  <c r="Z208" i="8"/>
  <c r="Z62" i="8"/>
  <c r="Z124" i="8"/>
  <c r="Z111" i="8"/>
  <c r="Z133" i="8"/>
  <c r="Z20" i="8"/>
  <c r="Z92" i="8"/>
  <c r="T225" i="8"/>
  <c r="W225" i="8"/>
  <c r="Z37" i="8"/>
  <c r="Z41" i="8"/>
  <c r="Z216" i="8"/>
  <c r="Z94" i="8"/>
  <c r="Z93" i="8"/>
  <c r="Z77" i="8"/>
  <c r="T158" i="8"/>
  <c r="W158" i="8"/>
  <c r="Z166" i="8"/>
  <c r="Z214" i="8"/>
  <c r="Z204" i="8"/>
  <c r="Z36" i="8"/>
  <c r="Z39" i="8"/>
  <c r="Z69" i="8"/>
  <c r="T226" i="8"/>
  <c r="W226" i="8"/>
  <c r="Z49" i="8"/>
  <c r="Z16" i="8"/>
  <c r="Z44" i="8"/>
  <c r="Z136" i="8"/>
  <c r="Z132" i="8"/>
  <c r="Z213" i="8"/>
  <c r="T224" i="8"/>
  <c r="W224" i="8"/>
  <c r="T329" i="8"/>
  <c r="W329" i="8"/>
  <c r="T382" i="8"/>
  <c r="W382" i="8"/>
  <c r="T125" i="8"/>
  <c r="Z125" i="8" s="1"/>
  <c r="T85" i="8"/>
  <c r="Z85" i="8" s="1"/>
  <c r="T103" i="8"/>
  <c r="Z103" i="8" s="1"/>
  <c r="T10" i="8"/>
  <c r="W10" i="8"/>
  <c r="Z335" i="8"/>
  <c r="T159" i="8"/>
  <c r="W159" i="8"/>
  <c r="T378" i="8"/>
  <c r="W378" i="8"/>
  <c r="Z332" i="8"/>
  <c r="T374" i="8"/>
  <c r="W374" i="8"/>
  <c r="T322" i="8"/>
  <c r="W322" i="8"/>
  <c r="T205" i="8"/>
  <c r="Z205" i="8" s="1"/>
  <c r="T86" i="8"/>
  <c r="Z86" i="8" s="1"/>
  <c r="T104" i="8"/>
  <c r="Z104" i="8" s="1"/>
  <c r="T30" i="8"/>
  <c r="Z30" i="8" s="1"/>
  <c r="Z14" i="8"/>
  <c r="T393" i="8"/>
  <c r="W393" i="8"/>
  <c r="T370" i="8"/>
  <c r="W370" i="8"/>
  <c r="Z139" i="8"/>
  <c r="Z76" i="8"/>
  <c r="T13" i="8"/>
  <c r="W13" i="8"/>
  <c r="W180" i="8"/>
  <c r="Z180" i="8" s="1"/>
  <c r="T390" i="8"/>
  <c r="W390" i="8"/>
  <c r="T326" i="8"/>
  <c r="W326" i="8"/>
  <c r="T147" i="8"/>
  <c r="W147" i="8"/>
  <c r="T160" i="8"/>
  <c r="W160" i="8"/>
  <c r="T242" i="8"/>
  <c r="W242" i="8"/>
  <c r="W336" i="8"/>
  <c r="Z336" i="8" s="1"/>
  <c r="W234" i="8"/>
  <c r="Z234" i="8" s="1"/>
  <c r="W131" i="8"/>
  <c r="Z131" i="8" s="1"/>
  <c r="Z75" i="8"/>
  <c r="T179" i="8"/>
  <c r="W179" i="8"/>
  <c r="W381" i="8"/>
  <c r="Z381" i="8" s="1"/>
  <c r="Z11" i="8"/>
  <c r="W394" i="8"/>
  <c r="Z394" i="8" s="1"/>
  <c r="Z334" i="8"/>
  <c r="T167" i="8"/>
  <c r="W167" i="8"/>
  <c r="Z369" i="8"/>
  <c r="Z325" i="8"/>
  <c r="W274" i="8"/>
  <c r="Z274" i="8" s="1"/>
  <c r="T319" i="8"/>
  <c r="W319" i="8"/>
  <c r="Z157" i="8"/>
  <c r="Z333" i="8"/>
  <c r="Z388" i="8"/>
  <c r="Z331" i="8"/>
  <c r="Z383" i="8"/>
  <c r="Z380" i="8"/>
  <c r="Z372" i="8"/>
  <c r="Z324" i="8"/>
  <c r="Z321" i="8"/>
  <c r="Z317" i="8"/>
  <c r="Z309" i="8"/>
  <c r="Z305" i="8"/>
  <c r="Z318" i="8"/>
  <c r="W310" i="8"/>
  <c r="Z310" i="8" s="1"/>
  <c r="W306" i="8"/>
  <c r="Z306" i="8" s="1"/>
  <c r="W302" i="8"/>
  <c r="Z302" i="8" s="1"/>
  <c r="Z203" i="8"/>
  <c r="Z391" i="8"/>
  <c r="Z387" i="8"/>
  <c r="Z330" i="8"/>
  <c r="Z385" i="8"/>
  <c r="Z375" i="8"/>
  <c r="Z371" i="8"/>
  <c r="Z323" i="8"/>
  <c r="W315" i="8"/>
  <c r="Z315" i="8" s="1"/>
  <c r="Z312" i="8"/>
  <c r="W311" i="8"/>
  <c r="Z311" i="8" s="1"/>
  <c r="Z308" i="8"/>
  <c r="W307" i="8"/>
  <c r="Z307" i="8" s="1"/>
  <c r="W303" i="8"/>
  <c r="Z303" i="8" s="1"/>
  <c r="W270" i="8"/>
  <c r="T270" i="8"/>
  <c r="W301" i="8"/>
  <c r="T301" i="8"/>
  <c r="W300" i="8"/>
  <c r="T300" i="8"/>
  <c r="Z300" i="8" s="1"/>
  <c r="W271" i="8"/>
  <c r="T271" i="8"/>
  <c r="W299" i="8"/>
  <c r="T299" i="8"/>
  <c r="W297" i="8"/>
  <c r="T297" i="8"/>
  <c r="W295" i="8"/>
  <c r="T295" i="8"/>
  <c r="Z295" i="8" s="1"/>
  <c r="W293" i="8"/>
  <c r="T293" i="8"/>
  <c r="W291" i="8"/>
  <c r="T291" i="8"/>
  <c r="W289" i="8"/>
  <c r="T289" i="8"/>
  <c r="T287" i="8"/>
  <c r="W287" i="8"/>
  <c r="Z287" i="8" s="1"/>
  <c r="T285" i="8"/>
  <c r="W285" i="8"/>
  <c r="W283" i="8"/>
  <c r="T283" i="8"/>
  <c r="W281" i="8"/>
  <c r="T281" i="8"/>
  <c r="W290" i="8"/>
  <c r="T290" i="8"/>
  <c r="Z290" i="8" s="1"/>
  <c r="W282" i="8"/>
  <c r="T282" i="8"/>
  <c r="W273" i="8"/>
  <c r="T273" i="8"/>
  <c r="W298" i="8"/>
  <c r="T298" i="8"/>
  <c r="W296" i="8"/>
  <c r="T296" i="8"/>
  <c r="Z296" i="8" s="1"/>
  <c r="W292" i="8"/>
  <c r="T292" i="8"/>
  <c r="W288" i="8"/>
  <c r="T288" i="8"/>
  <c r="T286" i="8"/>
  <c r="W286" i="8"/>
  <c r="W284" i="8"/>
  <c r="T284" i="8"/>
  <c r="Z284" i="8" s="1"/>
  <c r="W272" i="8"/>
  <c r="T272" i="8"/>
  <c r="T294" i="8"/>
  <c r="W294" i="8"/>
  <c r="Z299" i="8"/>
  <c r="P7" i="4"/>
  <c r="P15" i="4"/>
  <c r="P30" i="4"/>
  <c r="P38" i="4"/>
  <c r="P46" i="4"/>
  <c r="P54" i="4"/>
  <c r="P6" i="4"/>
  <c r="P29" i="4"/>
  <c r="P37" i="4"/>
  <c r="P45" i="4"/>
  <c r="P53" i="4"/>
  <c r="P109" i="4"/>
  <c r="P117" i="4"/>
  <c r="P3" i="4"/>
  <c r="P11" i="4"/>
  <c r="P18" i="4"/>
  <c r="P2" i="4"/>
  <c r="P10" i="4"/>
  <c r="P17" i="4"/>
  <c r="P25" i="4"/>
  <c r="P33" i="4"/>
  <c r="P41" i="4"/>
  <c r="P49" i="4"/>
  <c r="P9" i="4"/>
  <c r="P16" i="4"/>
  <c r="P24" i="4"/>
  <c r="P32" i="4"/>
  <c r="P40" i="4"/>
  <c r="P48" i="4"/>
  <c r="P8" i="4"/>
  <c r="P23" i="4"/>
  <c r="P31" i="4"/>
  <c r="P39" i="4"/>
  <c r="P47" i="4"/>
  <c r="P111" i="4"/>
  <c r="P119" i="4"/>
  <c r="P132" i="4"/>
  <c r="P140" i="4"/>
  <c r="P169" i="4"/>
  <c r="P174" i="4"/>
  <c r="P182" i="4"/>
  <c r="P185" i="4"/>
  <c r="P201" i="4"/>
  <c r="P209" i="4"/>
  <c r="P131" i="4"/>
  <c r="P139" i="4"/>
  <c r="P147" i="4"/>
  <c r="P155" i="4"/>
  <c r="P163" i="4"/>
  <c r="P181" i="4"/>
  <c r="P184" i="4"/>
  <c r="P189" i="4"/>
  <c r="P197" i="4"/>
  <c r="P200" i="4"/>
  <c r="P208" i="4"/>
  <c r="P212" i="4"/>
  <c r="P220" i="4"/>
  <c r="P228" i="4"/>
  <c r="P236" i="4"/>
  <c r="P244" i="4"/>
  <c r="P252" i="4"/>
  <c r="P279" i="4"/>
  <c r="P287" i="4"/>
  <c r="P295" i="4"/>
  <c r="P303" i="4"/>
  <c r="P318" i="4"/>
  <c r="P326" i="4"/>
  <c r="P334" i="4"/>
  <c r="P342" i="4"/>
  <c r="P350" i="4"/>
  <c r="P358" i="4"/>
  <c r="P366" i="4"/>
  <c r="P374" i="4"/>
  <c r="P251" i="4"/>
  <c r="P317" i="4"/>
  <c r="P325" i="4"/>
  <c r="P333" i="4"/>
  <c r="P341" i="4"/>
  <c r="P349" i="4"/>
  <c r="P357" i="4"/>
  <c r="P365" i="4"/>
  <c r="P373" i="4"/>
  <c r="P161" i="4"/>
  <c r="P179" i="4"/>
  <c r="P195" i="4"/>
  <c r="P218" i="4"/>
  <c r="P226" i="4"/>
  <c r="P234" i="4"/>
  <c r="P242" i="4"/>
  <c r="P316" i="4"/>
  <c r="P324" i="4"/>
  <c r="P332" i="4"/>
  <c r="P340" i="4"/>
  <c r="P348" i="4"/>
  <c r="P356" i="4"/>
  <c r="P364" i="4"/>
  <c r="P372" i="4"/>
  <c r="P152" i="4"/>
  <c r="P217" i="4"/>
  <c r="P225" i="4"/>
  <c r="P233" i="4"/>
  <c r="P241" i="4"/>
  <c r="P249" i="4"/>
  <c r="P284" i="4"/>
  <c r="P292" i="4"/>
  <c r="P300" i="4"/>
  <c r="P308" i="4"/>
  <c r="P315" i="4"/>
  <c r="P323" i="4"/>
  <c r="P331" i="4"/>
  <c r="P339" i="4"/>
  <c r="P355" i="4"/>
  <c r="P363" i="4"/>
  <c r="P371" i="4"/>
  <c r="P128" i="4"/>
  <c r="P144" i="4"/>
  <c r="P160" i="4"/>
  <c r="P178" i="4"/>
  <c r="P194" i="4"/>
  <c r="P127" i="4"/>
  <c r="P135" i="4"/>
  <c r="P143" i="4"/>
  <c r="P151" i="4"/>
  <c r="P159" i="4"/>
  <c r="P167" i="4"/>
  <c r="P172" i="4"/>
  <c r="P177" i="4"/>
  <c r="P188" i="4"/>
  <c r="P193" i="4"/>
  <c r="P204" i="4"/>
  <c r="P216" i="4"/>
  <c r="P224" i="4"/>
  <c r="P232" i="4"/>
  <c r="P240" i="4"/>
  <c r="P248" i="4"/>
  <c r="P283" i="4"/>
  <c r="P291" i="4"/>
  <c r="P299" i="4"/>
  <c r="P307" i="4"/>
  <c r="P314" i="4"/>
  <c r="P322" i="4"/>
  <c r="P330" i="4"/>
  <c r="P338" i="4"/>
  <c r="P346" i="4"/>
  <c r="P354" i="4"/>
  <c r="P362" i="4"/>
  <c r="P370" i="4"/>
  <c r="P136" i="4"/>
  <c r="P126" i="4"/>
  <c r="P134" i="4"/>
  <c r="P142" i="4"/>
  <c r="P150" i="4"/>
  <c r="P158" i="4"/>
  <c r="P166" i="4"/>
  <c r="P171" i="4"/>
  <c r="P176" i="4"/>
  <c r="P187" i="4"/>
  <c r="P192" i="4"/>
  <c r="P203" i="4"/>
  <c r="P211" i="4"/>
  <c r="P215" i="4"/>
  <c r="P223" i="4"/>
  <c r="P231" i="4"/>
  <c r="P239" i="4"/>
  <c r="P247" i="4"/>
  <c r="P282" i="4"/>
  <c r="P290" i="4"/>
  <c r="P298" i="4"/>
  <c r="P306" i="4"/>
  <c r="P313" i="4"/>
  <c r="P321" i="4"/>
  <c r="P329" i="4"/>
  <c r="P337" i="4"/>
  <c r="P345" i="4"/>
  <c r="P353" i="4"/>
  <c r="P361" i="4"/>
  <c r="P369" i="4"/>
  <c r="P173" i="4"/>
  <c r="P205" i="4"/>
  <c r="P347" i="4"/>
  <c r="P125" i="4"/>
  <c r="P133" i="4"/>
  <c r="P141" i="4"/>
  <c r="P149" i="4"/>
  <c r="P157" i="4"/>
  <c r="P165" i="4"/>
  <c r="P170" i="4"/>
  <c r="P175" i="4"/>
  <c r="P183" i="4"/>
  <c r="P186" i="4"/>
  <c r="P191" i="4"/>
  <c r="P202" i="4"/>
  <c r="P210" i="4"/>
  <c r="P214" i="4"/>
  <c r="P222" i="4"/>
  <c r="P230" i="4"/>
  <c r="P238" i="4"/>
  <c r="P246" i="4"/>
  <c r="P281" i="4"/>
  <c r="P289" i="4"/>
  <c r="P297" i="4"/>
  <c r="P305" i="4"/>
  <c r="P312" i="4"/>
  <c r="P320" i="4"/>
  <c r="P328" i="4"/>
  <c r="P336" i="4"/>
  <c r="P344" i="4"/>
  <c r="P352" i="4"/>
  <c r="P360" i="4"/>
  <c r="P368" i="4"/>
  <c r="P376" i="4"/>
  <c r="Z281" i="8" l="1"/>
  <c r="Z289" i="8"/>
  <c r="Z297" i="8"/>
  <c r="Z301" i="8"/>
  <c r="Z501" i="8"/>
  <c r="Z548" i="8"/>
  <c r="Z493" i="8"/>
  <c r="Z54" i="8"/>
  <c r="Z293" i="8"/>
  <c r="Z95" i="8"/>
  <c r="Z509" i="8"/>
  <c r="Z256" i="8"/>
  <c r="Z304" i="8"/>
  <c r="Z240" i="8"/>
  <c r="Z353" i="8"/>
  <c r="Z475" i="8"/>
  <c r="Z496" i="8"/>
  <c r="Z544" i="8"/>
  <c r="Z314" i="8"/>
  <c r="Z347" i="8"/>
  <c r="Z159" i="8"/>
  <c r="Z382" i="8"/>
  <c r="Z327" i="8"/>
  <c r="Z373" i="8"/>
  <c r="Z500" i="8"/>
  <c r="Z35" i="8"/>
  <c r="Z294" i="8"/>
  <c r="Z288" i="8"/>
  <c r="Z273" i="8"/>
  <c r="Z416" i="8"/>
  <c r="Z192" i="8"/>
  <c r="Z483" i="8"/>
  <c r="Z99" i="8"/>
  <c r="Z368" i="8"/>
  <c r="Z47" i="8"/>
  <c r="Z393" i="8"/>
  <c r="Z329" i="8"/>
  <c r="Z272" i="8"/>
  <c r="Z282" i="8"/>
  <c r="Z285" i="8"/>
  <c r="Z271" i="8"/>
  <c r="Z193" i="8"/>
  <c r="Z543" i="8"/>
  <c r="Z390" i="8"/>
  <c r="Z322" i="8"/>
  <c r="Z339" i="8"/>
  <c r="Z278" i="8"/>
  <c r="Z400" i="8"/>
  <c r="Z396" i="8"/>
  <c r="Z437" i="8"/>
  <c r="Z430" i="8"/>
  <c r="Z434" i="8"/>
  <c r="Z421" i="8"/>
  <c r="Z361" i="8"/>
  <c r="Z4" i="8"/>
  <c r="Z363" i="8"/>
  <c r="Z12" i="8"/>
  <c r="Z497" i="8"/>
  <c r="Z541" i="8"/>
  <c r="Z84" i="8"/>
  <c r="Z377" i="8"/>
  <c r="Z507" i="8"/>
  <c r="Z283" i="8"/>
  <c r="Z291" i="8"/>
  <c r="Z270" i="8"/>
  <c r="Z225" i="8"/>
  <c r="Z328" i="8"/>
  <c r="Z448" i="8"/>
  <c r="Z31" i="8"/>
  <c r="Z32" i="8"/>
  <c r="Z158" i="8"/>
  <c r="Z378" i="8"/>
  <c r="Z379" i="8"/>
  <c r="Z392" i="8"/>
  <c r="Z326" i="8"/>
  <c r="Z337" i="8"/>
  <c r="Z340" i="8"/>
  <c r="Z152" i="8"/>
  <c r="Z66" i="8"/>
  <c r="Z415" i="8"/>
  <c r="Z418" i="8"/>
  <c r="Z506" i="8"/>
  <c r="Z2" i="8"/>
  <c r="Z362" i="8"/>
  <c r="Z45" i="8"/>
  <c r="Z277" i="8"/>
  <c r="Z58" i="8"/>
  <c r="Z401" i="8"/>
  <c r="Z443" i="8"/>
  <c r="Z447" i="8"/>
  <c r="Z425" i="8"/>
  <c r="Z510" i="8"/>
  <c r="Z143" i="8"/>
  <c r="Z181" i="8"/>
  <c r="Z550" i="8"/>
  <c r="Z356" i="8"/>
  <c r="Z490" i="8"/>
  <c r="Z414" i="8"/>
  <c r="Z494" i="8"/>
  <c r="Z480" i="8"/>
  <c r="Z276" i="8"/>
  <c r="Z10" i="8"/>
  <c r="Z286" i="8"/>
  <c r="Z298" i="8"/>
  <c r="Z53" i="8"/>
  <c r="Z147" i="8"/>
  <c r="Z119" i="8"/>
  <c r="Z149" i="8"/>
  <c r="Z319" i="8"/>
  <c r="Z370" i="8"/>
  <c r="Z384" i="8"/>
  <c r="Z38" i="8"/>
  <c r="Z444" i="8"/>
  <c r="Z109" i="8"/>
  <c r="Z502" i="8"/>
  <c r="Z487" i="8"/>
  <c r="Z479" i="8"/>
  <c r="Z539" i="8"/>
  <c r="Z399" i="8"/>
  <c r="Z102" i="8"/>
  <c r="Z220" i="8"/>
  <c r="Z338" i="8"/>
  <c r="Z118" i="8"/>
  <c r="Z440" i="8"/>
  <c r="Z50" i="8"/>
  <c r="Z13" i="8"/>
  <c r="Z374" i="8"/>
  <c r="Z9" i="8"/>
  <c r="Z179" i="8"/>
  <c r="Z242" i="8"/>
  <c r="Z224" i="8"/>
  <c r="Z395" i="8"/>
  <c r="Z170" i="8"/>
  <c r="Z226" i="8"/>
  <c r="Z167" i="8"/>
  <c r="Z160" i="8"/>
  <c r="Z397" i="8"/>
  <c r="Z433" i="8"/>
  <c r="Z438" i="8"/>
  <c r="Z498" i="8"/>
  <c r="Z486" i="8"/>
  <c r="Z505" i="8"/>
  <c r="Z255" i="8"/>
  <c r="Z8" i="8"/>
  <c r="Z292" i="8"/>
  <c r="AA292" i="8" l="1" a="1"/>
  <c r="AA292" i="8" s="1"/>
  <c r="AA397" i="8" a="1"/>
  <c r="AA397" i="8" s="1"/>
  <c r="AA213" i="8" a="1"/>
  <c r="AA213" i="8" s="1"/>
  <c r="AA179" i="8" a="1"/>
  <c r="AA179" i="8" s="1"/>
  <c r="AA102" i="8" a="1"/>
  <c r="AA102" i="8" s="1"/>
  <c r="AA356" i="8" a="1"/>
  <c r="AA356" i="8" s="1"/>
  <c r="AA363" i="8" a="1"/>
  <c r="AA363" i="8" s="1"/>
  <c r="AA400" i="8" a="1"/>
  <c r="AA400" i="8" s="1"/>
  <c r="AA173" i="8" a="1"/>
  <c r="AA173" i="8" s="1"/>
  <c r="AA39" i="8" a="1"/>
  <c r="AA39" i="8" s="1"/>
  <c r="AA329" i="8" a="1"/>
  <c r="AA329" i="8" s="1"/>
  <c r="AA153" i="8" a="1"/>
  <c r="AA153" i="8" s="1"/>
  <c r="AA69" i="8" a="1"/>
  <c r="AA69" i="8" s="1"/>
  <c r="AA53" i="8" a="1"/>
  <c r="AA53" i="8" s="1"/>
  <c r="AA291" i="8" a="1"/>
  <c r="AA291" i="8" s="1"/>
  <c r="AA393" i="8" a="1"/>
  <c r="AA393" i="8" s="1"/>
  <c r="AA23" i="8" a="1"/>
  <c r="AA23" i="8" s="1"/>
  <c r="AA443" i="8" a="1"/>
  <c r="AA443" i="8" s="1"/>
  <c r="AA8" i="8" a="1"/>
  <c r="AA8" i="8" s="1"/>
  <c r="AA429" i="8" a="1"/>
  <c r="AA429" i="8" s="1"/>
  <c r="AA128" i="8" a="1"/>
  <c r="AA128" i="8" s="1"/>
  <c r="AA378" i="8" a="1"/>
  <c r="AA378" i="8" s="1"/>
  <c r="AA214" i="8" a="1"/>
  <c r="AA214" i="8" s="1"/>
  <c r="AA501" i="8" a="1"/>
  <c r="AA501" i="8" s="1"/>
  <c r="AA180" i="8" a="1"/>
  <c r="AA180" i="8" s="1"/>
  <c r="AA444" i="8" a="1"/>
  <c r="AA444" i="8" s="1"/>
  <c r="AA415" i="8" a="1"/>
  <c r="AA415" i="8" s="1"/>
  <c r="AA186" i="8" a="1"/>
  <c r="AA186" i="8" s="1"/>
  <c r="AA383" i="8" a="1"/>
  <c r="AA383" i="8" s="1"/>
  <c r="AA488" i="8" a="1"/>
  <c r="AA488" i="8" s="1"/>
  <c r="AA490" i="8" a="1"/>
  <c r="AA490" i="8" s="1"/>
  <c r="AA401" i="8" a="1"/>
  <c r="AA401" i="8" s="1"/>
  <c r="AA196" i="8" a="1"/>
  <c r="AA196" i="8" s="1"/>
  <c r="AA57" i="8" a="1"/>
  <c r="AA57" i="8" s="1"/>
  <c r="AA245" i="8" a="1"/>
  <c r="AA245" i="8" s="1"/>
  <c r="AA160" i="8" a="1"/>
  <c r="AA160" i="8" s="1"/>
  <c r="AA38" i="8" a="1"/>
  <c r="AA38" i="8" s="1"/>
  <c r="AA6" i="8" a="1"/>
  <c r="AA6" i="8" s="1"/>
  <c r="AA324" i="8" a="1"/>
  <c r="AA324" i="8" s="1"/>
  <c r="AA238" i="8" a="1"/>
  <c r="AA238" i="8" s="1"/>
  <c r="AA512" i="8" a="1"/>
  <c r="AA512" i="8" s="1"/>
  <c r="AA52" i="8" a="1"/>
  <c r="AA52" i="8" s="1"/>
  <c r="AA20" i="8" a="1"/>
  <c r="AA20" i="8" s="1"/>
  <c r="AA453" i="8" a="1"/>
  <c r="AA453" i="8" s="1"/>
  <c r="AA9" i="8" a="1"/>
  <c r="AA9" i="8" s="1"/>
  <c r="AA298" i="8" a="1"/>
  <c r="AA298" i="8" s="1"/>
  <c r="AA133" i="8" a="1"/>
  <c r="AA133" i="8" s="1"/>
  <c r="AA157" i="8" a="1"/>
  <c r="AA157" i="8" s="1"/>
  <c r="AA258" i="8" a="1"/>
  <c r="AA258" i="8" s="1"/>
  <c r="AA56" i="8" a="1"/>
  <c r="AA56" i="8" s="1"/>
  <c r="AA272" i="8" a="1"/>
  <c r="AA272" i="8" s="1"/>
  <c r="AA236" i="8" a="1"/>
  <c r="AA236" i="8" s="1"/>
  <c r="AA51" i="8" a="1"/>
  <c r="AA51" i="8" s="1"/>
  <c r="AA220" i="8" a="1"/>
  <c r="AA220" i="8" s="1"/>
  <c r="AA418" i="8" a="1"/>
  <c r="AA418" i="8" s="1"/>
  <c r="AA379" i="8" a="1"/>
  <c r="AA379" i="8" s="1"/>
  <c r="AA270" i="8" a="1"/>
  <c r="AA270" i="8" s="1"/>
  <c r="AA12" i="8" a="1"/>
  <c r="AA12" i="8" s="1"/>
  <c r="AA396" i="8" a="1"/>
  <c r="AA396" i="8" s="1"/>
  <c r="AA93" i="8" a="1"/>
  <c r="AA93" i="8" s="1"/>
  <c r="AA85" i="8" a="1"/>
  <c r="AA85" i="8" s="1"/>
  <c r="AA218" i="8" a="1"/>
  <c r="AA218" i="8" s="1"/>
  <c r="AA169" i="8" a="1"/>
  <c r="AA169" i="8" s="1"/>
  <c r="AA399" i="8" a="1"/>
  <c r="AA399" i="8" s="1"/>
  <c r="AA58" i="8" a="1"/>
  <c r="AA58" i="8" s="1"/>
  <c r="AA360" i="8" a="1"/>
  <c r="AA360" i="8" s="1"/>
  <c r="AA132" i="8" a="1"/>
  <c r="AA132" i="8" s="1"/>
  <c r="AA352" i="8" a="1"/>
  <c r="AA352" i="8" s="1"/>
  <c r="AA312" i="8" a="1"/>
  <c r="AA312" i="8" s="1"/>
  <c r="AA505" i="8" a="1"/>
  <c r="AA505" i="8" s="1"/>
  <c r="AA370" i="8" a="1"/>
  <c r="AA370" i="8" s="1"/>
  <c r="AA32" i="8" a="1"/>
  <c r="AA32" i="8" s="1"/>
  <c r="AA78" i="8" a="1"/>
  <c r="AA78" i="8" s="1"/>
  <c r="AA125" i="8" a="1"/>
  <c r="AA125" i="8" s="1"/>
  <c r="AA385" i="8" a="1"/>
  <c r="AA385" i="8" s="1"/>
  <c r="AA239" i="8" a="1"/>
  <c r="AA239" i="8" s="1"/>
  <c r="AA403" i="8" a="1"/>
  <c r="AA403" i="8" s="1"/>
  <c r="AA489" i="8" a="1"/>
  <c r="AA489" i="8" s="1"/>
  <c r="AA498" i="8" a="1"/>
  <c r="AA498" i="8" s="1"/>
  <c r="AA224" i="8" a="1"/>
  <c r="AA224" i="8" s="1"/>
  <c r="AA433" i="8" a="1"/>
  <c r="AA433" i="8" s="1"/>
  <c r="AA242" i="8" a="1"/>
  <c r="AA242" i="8" s="1"/>
  <c r="AA338" i="8" a="1"/>
  <c r="AA338" i="8" s="1"/>
  <c r="AA109" i="8" a="1"/>
  <c r="AA109" i="8" s="1"/>
  <c r="AA147" i="8" a="1"/>
  <c r="AA147" i="8" s="1"/>
  <c r="AA414" i="8" a="1"/>
  <c r="AA414" i="8" s="1"/>
  <c r="AA447" i="8" a="1"/>
  <c r="AA447" i="8" s="1"/>
  <c r="AA506" i="8" a="1"/>
  <c r="AA506" i="8" s="1"/>
  <c r="AA392" i="8" a="1"/>
  <c r="AA392" i="8" s="1"/>
  <c r="AA225" i="8" a="1"/>
  <c r="AA225" i="8" s="1"/>
  <c r="AA497" i="8" a="1"/>
  <c r="AA497" i="8" s="1"/>
  <c r="AA437" i="8" a="1"/>
  <c r="AA437" i="8" s="1"/>
  <c r="AA513" i="8" a="1"/>
  <c r="AA513" i="8" s="1"/>
  <c r="AA364" i="8" a="1"/>
  <c r="AA364" i="8" s="1"/>
  <c r="AA460" i="8" a="1"/>
  <c r="AA460" i="8" s="1"/>
  <c r="AA412" i="8" a="1"/>
  <c r="AA412" i="8" s="1"/>
  <c r="AA92" i="8" a="1"/>
  <c r="AA92" i="8" s="1"/>
  <c r="AA334" i="8" a="1"/>
  <c r="AA334" i="8" s="1"/>
  <c r="AA282" i="8" a="1"/>
  <c r="AA282" i="8" s="1"/>
  <c r="AA40" i="8" a="1"/>
  <c r="AA40" i="8" s="1"/>
  <c r="AA138" i="8" a="1"/>
  <c r="AA138" i="8" s="1"/>
  <c r="AA18" i="8" a="1"/>
  <c r="AA18" i="8" s="1"/>
  <c r="AA465" i="8" a="1"/>
  <c r="AA465" i="8" s="1"/>
  <c r="AA409" i="8" a="1"/>
  <c r="AA409" i="8" s="1"/>
  <c r="AA504" i="8" a="1"/>
  <c r="AA504" i="8" s="1"/>
  <c r="AA454" i="8" a="1"/>
  <c r="AA454" i="8" s="1"/>
  <c r="AA398" i="8" a="1"/>
  <c r="AA398" i="8" s="1"/>
  <c r="AA77" i="8" a="1"/>
  <c r="AA77" i="8" s="1"/>
  <c r="AA55" i="8" a="1"/>
  <c r="AA55" i="8" s="1"/>
  <c r="AA41" i="8" a="1"/>
  <c r="AA41" i="8" s="1"/>
  <c r="AA266" i="8" a="1"/>
  <c r="AA266" i="8" s="1"/>
  <c r="AA551" i="8" a="1"/>
  <c r="AA551" i="8" s="1"/>
  <c r="AA368" i="8" a="1"/>
  <c r="AA368" i="8" s="1"/>
  <c r="AA499" i="8" a="1"/>
  <c r="AA499" i="8" s="1"/>
  <c r="AA416" i="8" a="1"/>
  <c r="AA416" i="8" s="1"/>
  <c r="AA405" i="8" a="1"/>
  <c r="AA405" i="8" s="1"/>
  <c r="AA83" i="8" a="1"/>
  <c r="AA83" i="8" s="1"/>
  <c r="AA323" i="8" a="1"/>
  <c r="AA323" i="8" s="1"/>
  <c r="AA141" i="8" a="1"/>
  <c r="AA141" i="8" s="1"/>
  <c r="AA105" i="8" a="1"/>
  <c r="AA105" i="8" s="1"/>
  <c r="AA458" i="8" a="1"/>
  <c r="AA458" i="8" s="1"/>
  <c r="AA248" i="8" a="1"/>
  <c r="AA248" i="8" s="1"/>
  <c r="AA235" i="8" a="1"/>
  <c r="AA235" i="8" s="1"/>
  <c r="AA73" i="8" a="1"/>
  <c r="AA73" i="8" s="1"/>
  <c r="AA485" i="8" a="1"/>
  <c r="AA485" i="8" s="1"/>
  <c r="AA64" i="8" a="1"/>
  <c r="AA64" i="8" s="1"/>
  <c r="AA369" i="8" a="1"/>
  <c r="AA369" i="8" s="1"/>
  <c r="AA466" i="8" a="1"/>
  <c r="AA466" i="8" s="1"/>
  <c r="AA177" i="8" a="1"/>
  <c r="AA177" i="8" s="1"/>
  <c r="AA290" i="8" a="1"/>
  <c r="AA290" i="8" s="1"/>
  <c r="AA402" i="8" a="1"/>
  <c r="AA402" i="8" s="1"/>
  <c r="AA404" i="8" a="1"/>
  <c r="AA404" i="8" s="1"/>
  <c r="AA525" i="8" a="1"/>
  <c r="AA525" i="8" s="1"/>
  <c r="AA311" i="8" a="1"/>
  <c r="AA311" i="8" s="1"/>
  <c r="AA482" i="8" a="1"/>
  <c r="AA482" i="8" s="1"/>
  <c r="AA304" i="8" a="1"/>
  <c r="AA304" i="8" s="1"/>
  <c r="AA88" i="8" a="1"/>
  <c r="AA88" i="8" s="1"/>
  <c r="AA175" i="8" a="1"/>
  <c r="AA175" i="8" s="1"/>
  <c r="AA261" i="8" a="1"/>
  <c r="AA261" i="8" s="1"/>
  <c r="AA410" i="8" a="1"/>
  <c r="AA410" i="8" s="1"/>
  <c r="AA516" i="8" a="1"/>
  <c r="AA516" i="8" s="1"/>
  <c r="AA442" i="8" a="1"/>
  <c r="AA442" i="8" s="1"/>
  <c r="AA134" i="8" a="1"/>
  <c r="AA134" i="8" s="1"/>
  <c r="AA121" i="8" a="1"/>
  <c r="AA121" i="8" s="1"/>
  <c r="AA542" i="8" a="1"/>
  <c r="AA542" i="8" s="1"/>
  <c r="AA519" i="8" a="1"/>
  <c r="AA519" i="8" s="1"/>
  <c r="AA307" i="8" a="1"/>
  <c r="AA307" i="8" s="1"/>
  <c r="AA100" i="8" a="1"/>
  <c r="AA100" i="8" s="1"/>
  <c r="AA274" i="8" a="1"/>
  <c r="AA274" i="8" s="1"/>
  <c r="AA178" i="8" a="1"/>
  <c r="AA178" i="8" s="1"/>
  <c r="AA351" i="8" a="1"/>
  <c r="AA351" i="8" s="1"/>
  <c r="AA547" i="8" a="1"/>
  <c r="AA547" i="8" s="1"/>
  <c r="AA515" i="8" a="1"/>
  <c r="AA515" i="8" s="1"/>
  <c r="AA417" i="8" a="1"/>
  <c r="AA417" i="8" s="1"/>
  <c r="AA61" i="8" a="1"/>
  <c r="AA61" i="8" s="1"/>
  <c r="AA62" i="8" a="1"/>
  <c r="AA62" i="8" s="1"/>
  <c r="AA273" i="8" a="1"/>
  <c r="AA273" i="8" s="1"/>
  <c r="AA122" i="8" a="1"/>
  <c r="AA122" i="8" s="1"/>
  <c r="AA16" i="8" a="1"/>
  <c r="AA16" i="8" s="1"/>
  <c r="AA413" i="8" a="1"/>
  <c r="AA413" i="8" s="1"/>
  <c r="AA538" i="8" a="1"/>
  <c r="AA538" i="8" s="1"/>
  <c r="AA474" i="8" a="1"/>
  <c r="AA474" i="8" s="1"/>
  <c r="AA533" i="8" a="1"/>
  <c r="AA533" i="8" s="1"/>
  <c r="AA222" i="8" a="1"/>
  <c r="AA222" i="8" s="1"/>
  <c r="AA267" i="8" a="1"/>
  <c r="AA267" i="8" s="1"/>
  <c r="AA331" i="8" a="1"/>
  <c r="AA331" i="8" s="1"/>
  <c r="AA25" i="8" a="1"/>
  <c r="AA25" i="8" s="1"/>
  <c r="AA373" i="8" a="1"/>
  <c r="AA373" i="8" s="1"/>
  <c r="AA451" i="8" a="1"/>
  <c r="AA451" i="8" s="1"/>
  <c r="AA240" i="8" a="1"/>
  <c r="AA240" i="8" s="1"/>
  <c r="AA262" i="8" a="1"/>
  <c r="AA262" i="8" s="1"/>
  <c r="AA3" i="8" a="1"/>
  <c r="AA3" i="8" s="1"/>
  <c r="AA382" i="8" a="1"/>
  <c r="AA382" i="8" s="1"/>
  <c r="AA221" i="8" a="1"/>
  <c r="AA221" i="8" s="1"/>
  <c r="AA165" i="8" a="1"/>
  <c r="AA165" i="8" s="1"/>
  <c r="AA522" i="8" a="1"/>
  <c r="AA522" i="8" s="1"/>
  <c r="AA335" i="8" a="1"/>
  <c r="AA335" i="8" s="1"/>
  <c r="AA532" i="8" a="1"/>
  <c r="AA532" i="8" s="1"/>
  <c r="AA215" i="8" a="1"/>
  <c r="AA215" i="8" s="1"/>
  <c r="AA217" i="8" a="1"/>
  <c r="AA217" i="8" s="1"/>
  <c r="AA264" i="8" a="1"/>
  <c r="AA264" i="8" s="1"/>
  <c r="AA406" i="8" a="1"/>
  <c r="AA406" i="8" s="1"/>
  <c r="AA106" i="8" a="1"/>
  <c r="AA106" i="8" s="1"/>
  <c r="AA210" i="8" a="1"/>
  <c r="AA210" i="8" s="1"/>
  <c r="AA503" i="8" a="1"/>
  <c r="AA503" i="8" s="1"/>
  <c r="AA5" i="8" a="1"/>
  <c r="AA5" i="8" s="1"/>
  <c r="AA82" i="8" a="1"/>
  <c r="AA82" i="8" s="1"/>
  <c r="AA136" i="8" a="1"/>
  <c r="AA136" i="8" s="1"/>
  <c r="AA182" i="8" a="1"/>
  <c r="AA182" i="8" s="1"/>
  <c r="AA87" i="8" a="1"/>
  <c r="AA87" i="8" s="1"/>
  <c r="AA450" i="8" a="1"/>
  <c r="AA450" i="8" s="1"/>
  <c r="AA446" i="8" a="1"/>
  <c r="AA446" i="8" s="1"/>
  <c r="AA65" i="8" a="1"/>
  <c r="AA65" i="8" s="1"/>
  <c r="AA103" i="8" a="1"/>
  <c r="AA103" i="8" s="1"/>
  <c r="AA288" i="8" a="1"/>
  <c r="AA288" i="8" s="1"/>
  <c r="AA166" i="8" a="1"/>
  <c r="AA166" i="8" s="1"/>
  <c r="AA318" i="8" a="1"/>
  <c r="AA318" i="8" s="1"/>
  <c r="AA26" i="8" a="1"/>
  <c r="AA26" i="8" s="1"/>
  <c r="AA349" i="8" a="1"/>
  <c r="AA349" i="8" s="1"/>
  <c r="AA524" i="8" a="1"/>
  <c r="AA524" i="8" s="1"/>
  <c r="AA478" i="8" a="1"/>
  <c r="AA478" i="8" s="1"/>
  <c r="AA435" i="8" a="1"/>
  <c r="AA435" i="8" s="1"/>
  <c r="AA107" i="8" a="1"/>
  <c r="AA107" i="8" s="1"/>
  <c r="AA309" i="8" a="1"/>
  <c r="AA309" i="8" s="1"/>
  <c r="AA111" i="8" a="1"/>
  <c r="AA111" i="8" s="1"/>
  <c r="AA46" i="8" a="1"/>
  <c r="AA46" i="8" s="1"/>
  <c r="AA428" i="8" a="1"/>
  <c r="AA428" i="8" s="1"/>
  <c r="AA366" i="8" a="1"/>
  <c r="AA366" i="8" s="1"/>
  <c r="AA327" i="8" a="1"/>
  <c r="AA327" i="8" s="1"/>
  <c r="AA529" i="8" a="1"/>
  <c r="AA529" i="8" s="1"/>
  <c r="AA159" i="8" a="1"/>
  <c r="AA159" i="8" s="1"/>
  <c r="AA345" i="8" a="1"/>
  <c r="AA345" i="8" s="1"/>
  <c r="AA461" i="8" a="1"/>
  <c r="AA461" i="8" s="1"/>
  <c r="AA188" i="8" a="1"/>
  <c r="AA188" i="8" s="1"/>
  <c r="AA28" i="8" a="1"/>
  <c r="AA28" i="8" s="1"/>
  <c r="AA252" i="8" a="1"/>
  <c r="AA252" i="8" s="1"/>
  <c r="AA544" i="8" a="1"/>
  <c r="AA544" i="8" s="1"/>
  <c r="AA72" i="8" a="1"/>
  <c r="AA72" i="8" s="1"/>
  <c r="AA135" i="8" a="1"/>
  <c r="AA135" i="8" s="1"/>
  <c r="AA110" i="8" a="1"/>
  <c r="AA110" i="8" s="1"/>
  <c r="AA95" i="8" a="1"/>
  <c r="AA95" i="8" s="1"/>
  <c r="AA520" i="8" a="1"/>
  <c r="AA520" i="8" s="1"/>
  <c r="AA493" i="8" a="1"/>
  <c r="AA493" i="8" s="1"/>
  <c r="AA293" i="8" a="1"/>
  <c r="AA293" i="8" s="1"/>
  <c r="AA212" i="8" a="1"/>
  <c r="AA212" i="8" s="1"/>
  <c r="AA158" i="8" a="1"/>
  <c r="AA158" i="8" s="1"/>
  <c r="AA76" i="8" a="1"/>
  <c r="AA76" i="8" s="1"/>
  <c r="AA104" i="8" a="1"/>
  <c r="AA104" i="8" s="1"/>
  <c r="AA540" i="8" a="1"/>
  <c r="AA540" i="8" s="1"/>
  <c r="AA176" i="8" a="1"/>
  <c r="AA176" i="8" s="1"/>
  <c r="AA67" i="8" a="1"/>
  <c r="AA67" i="8" s="1"/>
  <c r="AA183" i="8" a="1"/>
  <c r="AA183" i="8" s="1"/>
  <c r="AA332" i="8" a="1"/>
  <c r="AA332" i="8" s="1"/>
  <c r="AA294" i="8" a="1"/>
  <c r="AA294" i="8" s="1"/>
  <c r="AA386" i="8" a="1"/>
  <c r="AA386" i="8" s="1"/>
  <c r="AA355" i="8" a="1"/>
  <c r="AA355" i="8" s="1"/>
  <c r="AA36" i="8" a="1"/>
  <c r="AA36" i="8" s="1"/>
  <c r="AA91" i="8" a="1"/>
  <c r="AA91" i="8" s="1"/>
  <c r="AA535" i="8" a="1"/>
  <c r="AA535" i="8" s="1"/>
  <c r="AA471" i="8" a="1"/>
  <c r="AA471" i="8" s="1"/>
  <c r="AA97" i="8" a="1"/>
  <c r="AA97" i="8" s="1"/>
  <c r="AA120" i="8" a="1"/>
  <c r="AA120" i="8" s="1"/>
  <c r="AA203" i="8" a="1"/>
  <c r="AA203" i="8" s="1"/>
  <c r="AA49" i="8" a="1"/>
  <c r="AA49" i="8" s="1"/>
  <c r="AA381" i="8" a="1"/>
  <c r="AA381" i="8" s="1"/>
  <c r="AA268" i="8" a="1"/>
  <c r="AA268" i="8" s="1"/>
  <c r="AA348" i="8" a="1"/>
  <c r="AA348" i="8" s="1"/>
  <c r="AA320" i="8" a="1"/>
  <c r="AA320" i="8" s="1"/>
  <c r="AA251" i="8" a="1"/>
  <c r="AA251" i="8" s="1"/>
  <c r="AA11" i="8" a="1"/>
  <c r="AA11" i="8" s="1"/>
  <c r="AA200" i="8" a="1"/>
  <c r="AA200" i="8" s="1"/>
  <c r="AA342" i="8" a="1"/>
  <c r="AA342" i="8" s="1"/>
  <c r="AA518" i="8" a="1"/>
  <c r="AA518" i="8" s="1"/>
  <c r="AA300" i="8" a="1"/>
  <c r="AA300" i="8" s="1"/>
  <c r="AA344" i="8" a="1"/>
  <c r="AA344" i="8" s="1"/>
  <c r="AA545" i="8" a="1"/>
  <c r="AA545" i="8" s="1"/>
  <c r="AA74" i="8" a="1"/>
  <c r="AA74" i="8" s="1"/>
  <c r="AA260" i="8" a="1"/>
  <c r="AA260" i="8" s="1"/>
  <c r="AA455" i="8" a="1"/>
  <c r="AA455" i="8" s="1"/>
  <c r="AA233" i="8" a="1"/>
  <c r="AA233" i="8" s="1"/>
  <c r="AA552" i="8" a="1"/>
  <c r="AA552" i="8" s="1"/>
  <c r="AA426" i="8" a="1"/>
  <c r="AA426" i="8" s="1"/>
  <c r="AA346" i="8" a="1"/>
  <c r="AA346" i="8" s="1"/>
  <c r="AA68" i="8" a="1"/>
  <c r="AA68" i="8" s="1"/>
  <c r="AA283" i="8" a="1"/>
  <c r="AA283" i="8" s="1"/>
  <c r="AA325" i="8" a="1"/>
  <c r="AA325" i="8" s="1"/>
  <c r="AA372" i="8" a="1"/>
  <c r="AA372" i="8" s="1"/>
  <c r="AA152" i="8" a="1"/>
  <c r="AA152" i="8" s="1"/>
  <c r="AA297" i="8" a="1"/>
  <c r="AA297" i="8" s="1"/>
  <c r="AA204" i="8" a="1"/>
  <c r="AA204" i="8" s="1"/>
  <c r="AA30" i="8" a="1"/>
  <c r="AA30" i="8" s="1"/>
  <c r="AA470" i="8" a="1"/>
  <c r="AA470" i="8" s="1"/>
  <c r="AA289" i="8" a="1"/>
  <c r="AA289" i="8" s="1"/>
  <c r="AA315" i="8" a="1"/>
  <c r="AA315" i="8" s="1"/>
  <c r="AA187" i="8" a="1"/>
  <c r="AA187" i="8" s="1"/>
  <c r="AA89" i="8" a="1"/>
  <c r="AA89" i="8" s="1"/>
  <c r="AA191" i="8" a="1"/>
  <c r="AA191" i="8" s="1"/>
  <c r="AA432" i="8" a="1"/>
  <c r="AA432" i="8" s="1"/>
  <c r="AA15" i="8" a="1"/>
  <c r="AA15" i="8" s="1"/>
  <c r="AA116" i="8" a="1"/>
  <c r="AA116" i="8" s="1"/>
  <c r="AA391" i="8" a="1"/>
  <c r="AA391" i="8" s="1"/>
  <c r="AA387" i="8" a="1"/>
  <c r="AA387" i="8" s="1"/>
  <c r="AA48" i="8" a="1"/>
  <c r="AA48" i="8" s="1"/>
  <c r="AA185" i="8" a="1"/>
  <c r="AA185" i="8" s="1"/>
  <c r="AA523" i="8" a="1"/>
  <c r="AA523" i="8" s="1"/>
  <c r="AA126" i="8" a="1"/>
  <c r="AA126" i="8" s="1"/>
  <c r="AA463" i="8" a="1"/>
  <c r="AA463" i="8" s="1"/>
  <c r="AA347" i="8" a="1"/>
  <c r="AA347" i="8" s="1"/>
  <c r="AA155" i="8" a="1"/>
  <c r="AA155" i="8" s="1"/>
  <c r="AA34" i="8" a="1"/>
  <c r="AA34" i="8" s="1"/>
  <c r="AA202" i="8" a="1"/>
  <c r="AA202" i="8" s="1"/>
  <c r="AA528" i="8" a="1"/>
  <c r="AA528" i="8" s="1"/>
  <c r="AA114" i="8" a="1"/>
  <c r="AA114" i="8" s="1"/>
  <c r="AA130" i="8" a="1"/>
  <c r="AA130" i="8" s="1"/>
  <c r="AA96" i="8" a="1"/>
  <c r="AA96" i="8" s="1"/>
  <c r="AA449" i="8" a="1"/>
  <c r="AA449" i="8" s="1"/>
  <c r="AA184" i="8" a="1"/>
  <c r="AA184" i="8" s="1"/>
  <c r="AA546" i="8" a="1"/>
  <c r="AA546" i="8" s="1"/>
  <c r="AA148" i="8" a="1"/>
  <c r="AA148" i="8" s="1"/>
  <c r="AA422" i="8" a="1"/>
  <c r="AA422" i="8" s="1"/>
  <c r="AA492" i="8" a="1"/>
  <c r="AA492" i="8" s="1"/>
  <c r="AA167" i="8" a="1"/>
  <c r="AA167" i="8" s="1"/>
  <c r="AA286" i="8" a="1"/>
  <c r="AA286" i="8" s="1"/>
  <c r="AA4" i="8" a="1"/>
  <c r="AA4" i="8" s="1"/>
  <c r="AA459" i="8" a="1"/>
  <c r="AA459" i="8" s="1"/>
  <c r="AA299" i="8" a="1"/>
  <c r="AA299" i="8" s="1"/>
  <c r="AA481" i="8" a="1"/>
  <c r="AA481" i="8" s="1"/>
  <c r="AA137" i="8" a="1"/>
  <c r="AA137" i="8" s="1"/>
  <c r="AA13" i="8" a="1"/>
  <c r="AA13" i="8" s="1"/>
  <c r="AA181" i="8" a="1"/>
  <c r="AA181" i="8" s="1"/>
  <c r="AA361" i="8" a="1"/>
  <c r="AA361" i="8" s="1"/>
  <c r="AA452" i="8" a="1"/>
  <c r="AA452" i="8" s="1"/>
  <c r="AA375" i="8" a="1"/>
  <c r="AA375" i="8" s="1"/>
  <c r="AA484" i="8" a="1"/>
  <c r="AA484" i="8" s="1"/>
  <c r="AA145" i="8" a="1"/>
  <c r="AA145" i="8" s="1"/>
  <c r="AA63" i="8" a="1"/>
  <c r="AA63" i="8" s="1"/>
  <c r="AA108" i="8" a="1"/>
  <c r="AA108" i="8" s="1"/>
  <c r="AA50" i="8" a="1"/>
  <c r="AA50" i="8" s="1"/>
  <c r="AA479" i="8" a="1"/>
  <c r="AA479" i="8" s="1"/>
  <c r="AA319" i="8" a="1"/>
  <c r="AA319" i="8" s="1"/>
  <c r="AA276" i="8" a="1"/>
  <c r="AA276" i="8" s="1"/>
  <c r="AA143" i="8" a="1"/>
  <c r="AA143" i="8" s="1"/>
  <c r="AA45" i="8" a="1"/>
  <c r="AA45" i="8" s="1"/>
  <c r="AA340" i="8" a="1"/>
  <c r="AA340" i="8" s="1"/>
  <c r="AA31" i="8" a="1"/>
  <c r="AA31" i="8" s="1"/>
  <c r="AA377" i="8" a="1"/>
  <c r="AA377" i="8" s="1"/>
  <c r="AA421" i="8" a="1"/>
  <c r="AA421" i="8" s="1"/>
  <c r="AA322" i="8" a="1"/>
  <c r="AA322" i="8" s="1"/>
  <c r="AA279" i="8" a="1"/>
  <c r="AA279" i="8" s="1"/>
  <c r="AA172" i="8" a="1"/>
  <c r="AA172" i="8" s="1"/>
  <c r="AA343" i="8" a="1"/>
  <c r="AA343" i="8" s="1"/>
  <c r="AA33" i="8" a="1"/>
  <c r="AA33" i="8" s="1"/>
  <c r="AA86" i="8" a="1"/>
  <c r="AA86" i="8" s="1"/>
  <c r="AA303" i="8" a="1"/>
  <c r="AA303" i="8" s="1"/>
  <c r="AA306" i="8" a="1"/>
  <c r="AA306" i="8" s="1"/>
  <c r="AA80" i="8" a="1"/>
  <c r="AA80" i="8" s="1"/>
  <c r="AA44" i="8" a="1"/>
  <c r="AA44" i="8" s="1"/>
  <c r="AA246" i="8" a="1"/>
  <c r="AA246" i="8" s="1"/>
  <c r="AA161" i="8" a="1"/>
  <c r="AA161" i="8" s="1"/>
  <c r="AA117" i="8" a="1"/>
  <c r="AA117" i="8" s="1"/>
  <c r="AA464" i="8" a="1"/>
  <c r="AA464" i="8" s="1"/>
  <c r="AA197" i="8" a="1"/>
  <c r="AA197" i="8" s="1"/>
  <c r="AA168" i="8" a="1"/>
  <c r="AA168" i="8" s="1"/>
  <c r="AA321" i="8" a="1"/>
  <c r="AA321" i="8" s="1"/>
  <c r="AA427" i="8" a="1"/>
  <c r="AA427" i="8" s="1"/>
  <c r="AA308" i="8" a="1"/>
  <c r="AA308" i="8" s="1"/>
  <c r="AA249" i="8" a="1"/>
  <c r="AA249" i="8" s="1"/>
  <c r="AA101" i="8" a="1"/>
  <c r="AA101" i="8" s="1"/>
  <c r="AA164" i="8" a="1"/>
  <c r="AA164" i="8" s="1"/>
  <c r="AA199" i="8" a="1"/>
  <c r="AA199" i="8" s="1"/>
  <c r="AA476" i="8" a="1"/>
  <c r="AA476" i="8" s="1"/>
  <c r="AA140" i="8" a="1"/>
  <c r="AA140" i="8" s="1"/>
  <c r="AA75" i="8" a="1"/>
  <c r="AA75" i="8" s="1"/>
  <c r="AA472" i="8" a="1"/>
  <c r="AA472" i="8" s="1"/>
  <c r="AA456" i="8" a="1"/>
  <c r="AA456" i="8" s="1"/>
  <c r="AA380" i="8" a="1"/>
  <c r="AA380" i="8" s="1"/>
  <c r="AA462" i="8" a="1"/>
  <c r="AA462" i="8" s="1"/>
  <c r="AA189" i="8" a="1"/>
  <c r="AA189" i="8" s="1"/>
  <c r="AA537" i="8" a="1"/>
  <c r="AA537" i="8" s="1"/>
  <c r="AA477" i="8" a="1"/>
  <c r="AA477" i="8" s="1"/>
  <c r="AA228" i="8" a="1"/>
  <c r="AA228" i="8" s="1"/>
  <c r="AA124" i="8" a="1"/>
  <c r="AA124" i="8" s="1"/>
  <c r="AA509" i="8" a="1"/>
  <c r="AA509" i="8" s="1"/>
  <c r="AA281" i="8" a="1"/>
  <c r="AA281" i="8" s="1"/>
  <c r="AA151" i="8" a="1"/>
  <c r="AA151" i="8" s="1"/>
  <c r="AA205" i="8" a="1"/>
  <c r="AA205" i="8" s="1"/>
  <c r="AA90" i="8" a="1"/>
  <c r="AA90" i="8" s="1"/>
  <c r="AA527" i="8" a="1"/>
  <c r="AA527" i="8" s="1"/>
  <c r="AA305" i="8" a="1"/>
  <c r="AA305" i="8" s="1"/>
  <c r="AA269" i="8" a="1"/>
  <c r="AA269" i="8" s="1"/>
  <c r="AA71" i="8" a="1"/>
  <c r="AA71" i="8" s="1"/>
  <c r="AA229" i="8" a="1"/>
  <c r="AA229" i="8" s="1"/>
  <c r="AA142" i="8" a="1"/>
  <c r="AA142" i="8" s="1"/>
  <c r="AA94" i="8" a="1"/>
  <c r="AA94" i="8" s="1"/>
  <c r="AA150" i="8" a="1"/>
  <c r="AA150" i="8" s="1"/>
  <c r="AA549" i="8" a="1"/>
  <c r="AA549" i="8" s="1"/>
  <c r="AA230" i="8" a="1"/>
  <c r="AA230" i="8" s="1"/>
  <c r="AA330" i="8" a="1"/>
  <c r="AA330" i="8" s="1"/>
  <c r="AA353" i="8" a="1"/>
  <c r="AA353" i="8" s="1"/>
  <c r="AA154" i="8" a="1"/>
  <c r="AA154" i="8" s="1"/>
  <c r="AA163" i="8" a="1"/>
  <c r="AA163" i="8" s="1"/>
  <c r="AA98" i="8" a="1"/>
  <c r="AA98" i="8" s="1"/>
  <c r="AA301" i="8" a="1"/>
  <c r="AA301" i="8" s="1"/>
  <c r="AA548" i="8" a="1"/>
  <c r="AA548" i="8" s="1"/>
  <c r="AA374" i="8" a="1"/>
  <c r="AA374" i="8" s="1"/>
  <c r="AA550" i="8" a="1"/>
  <c r="AA550" i="8" s="1"/>
  <c r="AA278" i="8" a="1"/>
  <c r="AA278" i="8" s="1"/>
  <c r="AA24" i="8" a="1"/>
  <c r="AA24" i="8" s="1"/>
  <c r="AA394" i="8" a="1"/>
  <c r="AA394" i="8" s="1"/>
  <c r="AA60" i="8" a="1"/>
  <c r="AA60" i="8" s="1"/>
  <c r="AA70" i="8" a="1"/>
  <c r="AA70" i="8" s="1"/>
  <c r="AA539" i="8" a="1"/>
  <c r="AA539" i="8" s="1"/>
  <c r="AA277" i="8" a="1"/>
  <c r="AA277" i="8" s="1"/>
  <c r="AA339" i="8" a="1"/>
  <c r="AA339" i="8" s="1"/>
  <c r="AA146" i="8" a="1"/>
  <c r="AA146" i="8" s="1"/>
  <c r="AA275" i="8" a="1"/>
  <c r="AA275" i="8" s="1"/>
  <c r="AA521" i="8" a="1"/>
  <c r="AA521" i="8" s="1"/>
  <c r="AA495" i="8" a="1"/>
  <c r="AA495" i="8" s="1"/>
  <c r="AA467" i="8" a="1"/>
  <c r="AA467" i="8" s="1"/>
  <c r="AA486" i="8" a="1"/>
  <c r="AA486" i="8" s="1"/>
  <c r="AA395" i="8" a="1"/>
  <c r="AA395" i="8" s="1"/>
  <c r="AA440" i="8" a="1"/>
  <c r="AA440" i="8" s="1"/>
  <c r="AA487" i="8" a="1"/>
  <c r="AA487" i="8" s="1"/>
  <c r="AA149" i="8" a="1"/>
  <c r="AA149" i="8" s="1"/>
  <c r="AA480" i="8" a="1"/>
  <c r="AA480" i="8" s="1"/>
  <c r="AA510" i="8" a="1"/>
  <c r="AA510" i="8" s="1"/>
  <c r="AA362" i="8" a="1"/>
  <c r="AA362" i="8" s="1"/>
  <c r="AA337" i="8" a="1"/>
  <c r="AA337" i="8" s="1"/>
  <c r="AA448" i="8" a="1"/>
  <c r="AA448" i="8" s="1"/>
  <c r="AA84" i="8" a="1"/>
  <c r="AA84" i="8" s="1"/>
  <c r="AA434" i="8" a="1"/>
  <c r="AA434" i="8" s="1"/>
  <c r="AA390" i="8" a="1"/>
  <c r="AA390" i="8" s="1"/>
  <c r="AA316" i="8" a="1"/>
  <c r="AA316" i="8" s="1"/>
  <c r="AA243" i="8" a="1"/>
  <c r="AA243" i="8" s="1"/>
  <c r="AA194" i="8" a="1"/>
  <c r="AA194" i="8" s="1"/>
  <c r="AA42" i="8" a="1"/>
  <c r="AA42" i="8" s="1"/>
  <c r="AA139" i="8" a="1"/>
  <c r="AA139" i="8" s="1"/>
  <c r="AA271" i="8" a="1"/>
  <c r="AA271" i="8" s="1"/>
  <c r="AA123" i="8" a="1"/>
  <c r="AA123" i="8" s="1"/>
  <c r="AA423" i="8" a="1"/>
  <c r="AA423" i="8" s="1"/>
  <c r="AA295" i="8" a="1"/>
  <c r="AA295" i="8" s="1"/>
  <c r="AA156" i="8" a="1"/>
  <c r="AA156" i="8" s="1"/>
  <c r="AA21" i="8" a="1"/>
  <c r="AA21" i="8" s="1"/>
  <c r="AA367" i="8" a="1"/>
  <c r="AA367" i="8" s="1"/>
  <c r="AA365" i="8" a="1"/>
  <c r="AA365" i="8" s="1"/>
  <c r="AA473" i="8" a="1"/>
  <c r="AA473" i="8" s="1"/>
  <c r="AA211" i="8" a="1"/>
  <c r="AA211" i="8" s="1"/>
  <c r="AA371" i="8" a="1"/>
  <c r="AA371" i="8" s="1"/>
  <c r="AA259" i="8" a="1"/>
  <c r="AA259" i="8" s="1"/>
  <c r="AA296" i="8" a="1"/>
  <c r="AA296" i="8" s="1"/>
  <c r="AA411" i="8" a="1"/>
  <c r="AA411" i="8" s="1"/>
  <c r="AA408" i="8" a="1"/>
  <c r="AA408" i="8" s="1"/>
  <c r="AA508" i="8" a="1"/>
  <c r="AA508" i="8" s="1"/>
  <c r="AA232" i="8" a="1"/>
  <c r="AA232" i="8" s="1"/>
  <c r="AA436" i="8" a="1"/>
  <c r="AA436" i="8" s="1"/>
  <c r="AA113" i="8" a="1"/>
  <c r="AA113" i="8" s="1"/>
  <c r="AA388" i="8" a="1"/>
  <c r="AA388" i="8" s="1"/>
  <c r="AA357" i="8" a="1"/>
  <c r="AA357" i="8" s="1"/>
  <c r="AA263" i="8" a="1"/>
  <c r="AA263" i="8" s="1"/>
  <c r="AA287" i="8" a="1"/>
  <c r="AA287" i="8" s="1"/>
  <c r="AA241" i="8" a="1"/>
  <c r="AA241" i="8" s="1"/>
  <c r="AA127" i="8" a="1"/>
  <c r="AA127" i="8" s="1"/>
  <c r="AA500" i="8" a="1"/>
  <c r="AA500" i="8" s="1"/>
  <c r="AA445" i="8" a="1"/>
  <c r="AA445" i="8" s="1"/>
  <c r="AA19" i="8" a="1"/>
  <c r="AA19" i="8" s="1"/>
  <c r="AA37" i="8" a="1"/>
  <c r="AA37" i="8" s="1"/>
  <c r="AA190" i="8" a="1"/>
  <c r="AA190" i="8" s="1"/>
  <c r="AA162" i="8" a="1"/>
  <c r="AA162" i="8" s="1"/>
  <c r="AA216" i="8" a="1"/>
  <c r="AA216" i="8" s="1"/>
  <c r="AA250" i="8" a="1"/>
  <c r="AA250" i="8" s="1"/>
  <c r="AA198" i="8" a="1"/>
  <c r="AA198" i="8" s="1"/>
  <c r="AA531" i="8" a="1"/>
  <c r="AA531" i="8" s="1"/>
  <c r="AA231" i="8" a="1"/>
  <c r="AA231" i="8" s="1"/>
  <c r="AA336" i="8" a="1"/>
  <c r="AA336" i="8" s="1"/>
  <c r="AA253" i="8" a="1"/>
  <c r="AA253" i="8" s="1"/>
  <c r="AA79" i="8" a="1"/>
  <c r="AA79" i="8" s="1"/>
  <c r="AA419" i="8" a="1"/>
  <c r="AA419" i="8" s="1"/>
  <c r="AA530" i="8" a="1"/>
  <c r="AA530" i="8" s="1"/>
  <c r="AA314" i="8" a="1"/>
  <c r="AA314" i="8" s="1"/>
  <c r="AA496" i="8" a="1"/>
  <c r="AA496" i="8" s="1"/>
  <c r="AA457" i="8" a="1"/>
  <c r="AA457" i="8" s="1"/>
  <c r="AA354" i="8" a="1"/>
  <c r="AA354" i="8" s="1"/>
  <c r="AA341" i="8" a="1"/>
  <c r="AA341" i="8" s="1"/>
  <c r="AA219" i="8" a="1"/>
  <c r="AA219" i="8" s="1"/>
  <c r="AA514" i="8" a="1"/>
  <c r="AA514" i="8" s="1"/>
  <c r="AA265" i="8" a="1"/>
  <c r="AA265" i="8" s="1"/>
  <c r="AA511" i="8" a="1"/>
  <c r="AA511" i="8" s="1"/>
  <c r="AA255" i="8" a="1"/>
  <c r="AA255" i="8" s="1"/>
  <c r="AA384" i="8" a="1"/>
  <c r="AA384" i="8" s="1"/>
  <c r="AA66" i="8" a="1"/>
  <c r="AA66" i="8" s="1"/>
  <c r="AA280" i="8" a="1"/>
  <c r="AA280" i="8" s="1"/>
  <c r="AA310" i="8" a="1"/>
  <c r="AA310" i="8" s="1"/>
  <c r="AA313" i="8" a="1"/>
  <c r="AA313" i="8" s="1"/>
  <c r="AA174" i="8" a="1"/>
  <c r="AA174" i="8" s="1"/>
  <c r="AA226" i="8" a="1"/>
  <c r="AA226" i="8" s="1"/>
  <c r="AA10" i="8" a="1"/>
  <c r="AA10" i="8" s="1"/>
  <c r="AA507" i="8" a="1"/>
  <c r="AA507" i="8" s="1"/>
  <c r="AA193" i="8" a="1"/>
  <c r="AA193" i="8" s="1"/>
  <c r="AA333" i="8" a="1"/>
  <c r="AA333" i="8" s="1"/>
  <c r="AA536" i="8" a="1"/>
  <c r="AA536" i="8" s="1"/>
  <c r="AA131" i="8" a="1"/>
  <c r="AA131" i="8" s="1"/>
  <c r="AA99" i="8" a="1"/>
  <c r="AA99" i="8" s="1"/>
  <c r="AA170" i="8" a="1"/>
  <c r="AA170" i="8" s="1"/>
  <c r="AA438" i="8" a="1"/>
  <c r="AA438" i="8" s="1"/>
  <c r="AA118" i="8" a="1"/>
  <c r="AA118" i="8" s="1"/>
  <c r="AA502" i="8" a="1"/>
  <c r="AA502" i="8" s="1"/>
  <c r="AA119" i="8" a="1"/>
  <c r="AA119" i="8" s="1"/>
  <c r="AA494" i="8" a="1"/>
  <c r="AA494" i="8" s="1"/>
  <c r="AA425" i="8" a="1"/>
  <c r="AA425" i="8" s="1"/>
  <c r="AA2" i="8" a="1"/>
  <c r="AA2" i="8" s="1"/>
  <c r="AA326" i="8" a="1"/>
  <c r="AA326" i="8" s="1"/>
  <c r="AA328" i="8" a="1"/>
  <c r="AA328" i="8" s="1"/>
  <c r="AA541" i="8" a="1"/>
  <c r="AA541" i="8" s="1"/>
  <c r="AA430" i="8" a="1"/>
  <c r="AA430" i="8" s="1"/>
  <c r="AA358" i="8" a="1"/>
  <c r="AA358" i="8" s="1"/>
  <c r="AA543" i="8" a="1"/>
  <c r="AA543" i="8" s="1"/>
  <c r="AA7" i="8" a="1"/>
  <c r="AA7" i="8" s="1"/>
  <c r="AA59" i="8" a="1"/>
  <c r="AA59" i="8" s="1"/>
  <c r="AA112" i="8" a="1"/>
  <c r="AA112" i="8" s="1"/>
  <c r="AA234" i="8" a="1"/>
  <c r="AA234" i="8" s="1"/>
  <c r="AA285" i="8" a="1"/>
  <c r="AA285" i="8" s="1"/>
  <c r="AA129" i="8" a="1"/>
  <c r="AA129" i="8" s="1"/>
  <c r="AA254" i="8" a="1"/>
  <c r="AA254" i="8" s="1"/>
  <c r="AA284" i="8" a="1"/>
  <c r="AA284" i="8" s="1"/>
  <c r="AA237" i="8" a="1"/>
  <c r="AA237" i="8" s="1"/>
  <c r="AA376" i="8" a="1"/>
  <c r="AA376" i="8" s="1"/>
  <c r="AA256" i="8" a="1"/>
  <c r="AA256" i="8" s="1"/>
  <c r="AA469" i="8" a="1"/>
  <c r="AA469" i="8" s="1"/>
  <c r="AA244" i="8" a="1"/>
  <c r="AA244" i="8" s="1"/>
  <c r="AA208" i="8" a="1"/>
  <c r="AA208" i="8" s="1"/>
  <c r="AA431" i="8" a="1"/>
  <c r="AA431" i="8" s="1"/>
  <c r="AA29" i="8" a="1"/>
  <c r="AA29" i="8" s="1"/>
  <c r="AA441" i="8" a="1"/>
  <c r="AA441" i="8" s="1"/>
  <c r="AA424" i="8" a="1"/>
  <c r="AA424" i="8" s="1"/>
  <c r="AA47" i="8" a="1"/>
  <c r="AA47" i="8" s="1"/>
  <c r="AA483" i="8" a="1"/>
  <c r="AA483" i="8" s="1"/>
  <c r="AA192" i="8" a="1"/>
  <c r="AA192" i="8" s="1"/>
  <c r="AA171" i="8" a="1"/>
  <c r="AA171" i="8" s="1"/>
  <c r="AA206" i="8" a="1"/>
  <c r="AA206" i="8" s="1"/>
  <c r="AA317" i="8" a="1"/>
  <c r="AA317" i="8" s="1"/>
  <c r="AA439" i="8" a="1"/>
  <c r="AA439" i="8" s="1"/>
  <c r="AA227" i="8" a="1"/>
  <c r="AA227" i="8" s="1"/>
  <c r="AA517" i="8" a="1"/>
  <c r="AA517" i="8" s="1"/>
  <c r="AA534" i="8" a="1"/>
  <c r="AA534" i="8" s="1"/>
  <c r="AA35" i="8" a="1"/>
  <c r="AA35" i="8" s="1"/>
  <c r="AA209" i="8" a="1"/>
  <c r="AA209" i="8" s="1"/>
  <c r="AA350" i="8" a="1"/>
  <c r="AA350" i="8" s="1"/>
  <c r="AA27" i="8" a="1"/>
  <c r="AA27" i="8" s="1"/>
  <c r="AA14" i="8" a="1"/>
  <c r="AA14" i="8" s="1"/>
  <c r="AA223" i="8" a="1"/>
  <c r="AA223" i="8" s="1"/>
  <c r="AA468" i="8" a="1"/>
  <c r="AA468" i="8" s="1"/>
  <c r="AA302" i="8" a="1"/>
  <c r="AA302" i="8" s="1"/>
  <c r="AA54" i="8" a="1"/>
  <c r="AA54" i="8" s="1"/>
  <c r="AA43" i="8" a="1"/>
  <c r="AA43" i="8" s="1"/>
  <c r="AA115" i="8" a="1"/>
  <c r="AA115" i="8" s="1"/>
  <c r="AA17" i="8" a="1"/>
  <c r="AA17" i="8" s="1"/>
  <c r="AA247" i="8" a="1"/>
  <c r="AA247" i="8" s="1"/>
  <c r="AA195" i="8" a="1"/>
  <c r="AA195" i="8" s="1"/>
  <c r="AA491" i="8" a="1"/>
  <c r="AA491" i="8" s="1"/>
  <c r="AA526" i="8" a="1"/>
  <c r="AA526" i="8" s="1"/>
  <c r="AA407" i="8" a="1"/>
  <c r="AA407" i="8" s="1"/>
  <c r="AA201" i="8" a="1"/>
  <c r="AA201" i="8" s="1"/>
  <c r="AA475" i="8" a="1"/>
  <c r="AA475" i="8" s="1"/>
  <c r="AA81" i="8" a="1"/>
  <c r="AA81" i="8" s="1"/>
  <c r="AA207" i="8" a="1"/>
  <c r="AA207" i="8" s="1"/>
  <c r="AA257" i="8" a="1"/>
  <c r="AA257" i="8" s="1"/>
  <c r="AA389" i="8" a="1"/>
  <c r="AA389" i="8" s="1"/>
  <c r="AA144" i="8" a="1"/>
  <c r="AA144" i="8" s="1"/>
  <c r="AA22" i="8" a="1"/>
  <c r="AA22" i="8" s="1"/>
  <c r="AA420" i="8" a="1"/>
  <c r="AA420" i="8" s="1"/>
  <c r="AA359" i="8" a="1"/>
  <c r="AA359" i="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A265" authorId="0" shapeId="0" xr:uid="{85D58C35-D1A9-014D-AEB6-324F8D0D5E9D}">
      <text>
        <r>
          <rPr>
            <sz val="10"/>
            <color rgb="FF000000"/>
            <rFont val="Times New Roman"/>
            <family val="1"/>
          </rPr>
          <t xml:space="preserve">======
</t>
        </r>
        <r>
          <rPr>
            <sz val="10"/>
            <color rgb="FF000000"/>
            <rFont val="Times New Roman"/>
            <family val="1"/>
          </rPr>
          <t xml:space="preserve">ID#AAAAKAb7RY4
</t>
        </r>
        <r>
          <rPr>
            <sz val="10"/>
            <color rgb="FF000000"/>
            <rFont val="Times New Roman"/>
            <family val="1"/>
          </rPr>
          <t xml:space="preserve">Clara Maria Iglesias    (2020-07-22 03:44:42)
</t>
        </r>
        <r>
          <rPr>
            <sz val="10"/>
            <color rgb="FF000000"/>
            <rFont val="Times New Roman"/>
            <family val="1"/>
          </rPr>
          <t>CHECK THIS DATA</t>
        </r>
      </text>
    </comment>
    <comment ref="A271" authorId="0" shapeId="0" xr:uid="{914428A7-1D07-A04D-BCC8-67D99B3A86DF}">
      <text>
        <r>
          <rPr>
            <sz val="10"/>
            <color rgb="FF000000"/>
            <rFont val="Times New Roman"/>
            <family val="1"/>
          </rPr>
          <t xml:space="preserve">======
</t>
        </r>
        <r>
          <rPr>
            <sz val="10"/>
            <color rgb="FF000000"/>
            <rFont val="Times New Roman"/>
            <family val="1"/>
          </rPr>
          <t xml:space="preserve">ID#AAAAKAb7RZU
</t>
        </r>
        <r>
          <rPr>
            <sz val="10"/>
            <color rgb="FF000000"/>
            <rFont val="Times New Roman"/>
            <family val="1"/>
          </rPr>
          <t xml:space="preserve">Clara Maria Iglesias    (2020-07-22 03:46:54)
</t>
        </r>
        <r>
          <rPr>
            <sz val="10"/>
            <color rgb="FF000000"/>
            <rFont val="Times New Roman"/>
            <family val="1"/>
          </rPr>
          <t>I WAS MISSING THIS TRIM</t>
        </r>
      </text>
    </comment>
    <comment ref="A337" authorId="0" shapeId="0" xr:uid="{0BD21E64-4E19-1848-A5B9-5111E954B6EE}">
      <text>
        <r>
          <rPr>
            <sz val="10"/>
            <color rgb="FF000000"/>
            <rFont val="Times New Roman"/>
            <family val="1"/>
          </rPr>
          <t xml:space="preserve">======
</t>
        </r>
        <r>
          <rPr>
            <sz val="10"/>
            <color rgb="FF000000"/>
            <rFont val="Times New Roman"/>
            <family val="1"/>
          </rPr>
          <t xml:space="preserve">ID#AAAAKAQUQrY
</t>
        </r>
        <r>
          <rPr>
            <sz val="10"/>
            <color rgb="FF000000"/>
            <rFont val="Times New Roman"/>
            <family val="1"/>
          </rPr>
          <t xml:space="preserve">tc={F1A937BC-71EA-8E42-BD0A-7A8767398B33}    (2020-07-20 18:26:42)
</t>
        </r>
        <r>
          <rPr>
            <sz val="10"/>
            <color rgb="FF000000"/>
            <rFont val="Times New Roman"/>
            <family val="1"/>
          </rPr>
          <t xml:space="preserve">[Comentario encadenado]
</t>
        </r>
        <r>
          <rPr>
            <sz val="10"/>
            <color rgb="FF000000"/>
            <rFont val="Times New Roman"/>
            <family val="1"/>
          </rPr>
          <t xml:space="preserve">
</t>
        </r>
        <r>
          <rPr>
            <sz val="10"/>
            <color rgb="FF000000"/>
            <rFont val="Times New Roman"/>
            <family val="1"/>
          </rPr>
          <t xml:space="preserve">Su versión de Excel le permite leer este comentario encadenado; sin embargo, las ediciones que se apliquen se quitarán si el archivo se abre en una versión más reciente de Excel. Más información: https://go.microsoft.com/fwlink/?linkid=870924
</t>
        </r>
        <r>
          <rPr>
            <sz val="10"/>
            <color rgb="FF000000"/>
            <rFont val="Times New Roman"/>
            <family val="1"/>
          </rPr>
          <t xml:space="preserve">
</t>
        </r>
        <r>
          <rPr>
            <sz val="10"/>
            <color rgb="FF000000"/>
            <rFont val="Times New Roman"/>
            <family val="1"/>
          </rPr>
          <t xml:space="preserve">Comentario:
</t>
        </r>
        <r>
          <rPr>
            <sz val="10"/>
            <color rgb="FF000000"/>
            <rFont val="Times New Roman"/>
            <family val="1"/>
          </rPr>
          <t xml:space="preserve">    There are some concepts I didn’t add. Just Added some future vehicles that may launch in 2020</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<sst xmlns="http://schemas.openxmlformats.org/spreadsheetml/2006/main" count="11296" uniqueCount="1295">
  <si>
    <t>Manufacturers</t>
  </si>
  <si>
    <t>Makes</t>
  </si>
  <si>
    <t>Carlines</t>
  </si>
  <si>
    <t>Major Sources of Foreign Parts Content</t>
  </si>
  <si>
    <t>2nd Major Sources of Foreign Parts Content</t>
  </si>
  <si>
    <t>Final Assembly Countries</t>
  </si>
  <si>
    <t>Additional Final Assembly Countries</t>
  </si>
  <si>
    <t>Country of Origin for the Engine/Motor</t>
  </si>
  <si>
    <t>Country of Origin for the Transmission(s)</t>
  </si>
  <si>
    <t>Audi</t>
  </si>
  <si>
    <t>A3 Sedan 40</t>
  </si>
  <si>
    <t>PC</t>
  </si>
  <si>
    <t>53% G</t>
  </si>
  <si>
    <t>G</t>
  </si>
  <si>
    <t>H</t>
  </si>
  <si>
    <t>A4 allroad 45</t>
  </si>
  <si>
    <t>MPV</t>
  </si>
  <si>
    <t>44% G</t>
  </si>
  <si>
    <t>15% H</t>
  </si>
  <si>
    <t>A4 Sedan 40</t>
  </si>
  <si>
    <t>48% G</t>
  </si>
  <si>
    <t>17% H</t>
  </si>
  <si>
    <t>A4 Sedan S line 45</t>
  </si>
  <si>
    <t>50% G</t>
  </si>
  <si>
    <t>A5 Sedan</t>
  </si>
  <si>
    <t>42% G</t>
  </si>
  <si>
    <t>20% H</t>
  </si>
  <si>
    <t>A5 Sportback 40</t>
  </si>
  <si>
    <t>16% H</t>
  </si>
  <si>
    <t>A5 Sportback S line 45</t>
  </si>
  <si>
    <t>46% G</t>
  </si>
  <si>
    <t>A6 allroad 55</t>
  </si>
  <si>
    <t>A6 Sedan 45</t>
  </si>
  <si>
    <t>45% G</t>
  </si>
  <si>
    <t>A6 Sedan 55</t>
  </si>
  <si>
    <t>A6 Sportback e-tron</t>
  </si>
  <si>
    <t>65% G</t>
  </si>
  <si>
    <t>A6 Sportback e-tron RWD</t>
  </si>
  <si>
    <t>69% G</t>
  </si>
  <si>
    <t>A7 55</t>
  </si>
  <si>
    <t>43% G</t>
  </si>
  <si>
    <t>18% H</t>
  </si>
  <si>
    <t>A8 LWB 55</t>
  </si>
  <si>
    <t>21% H</t>
  </si>
  <si>
    <t>Q3 40</t>
  </si>
  <si>
    <t>37% H</t>
  </si>
  <si>
    <t>18% G</t>
  </si>
  <si>
    <t>J</t>
  </si>
  <si>
    <t>Q3 S line 45</t>
  </si>
  <si>
    <t>19% G</t>
  </si>
  <si>
    <t>Q4 e-tron 45</t>
  </si>
  <si>
    <t>82% G</t>
  </si>
  <si>
    <t>BE</t>
  </si>
  <si>
    <t>Q4 e-tron 55</t>
  </si>
  <si>
    <t>83% G</t>
  </si>
  <si>
    <t>Q4 Sportback e-tron 55</t>
  </si>
  <si>
    <t>84% G</t>
  </si>
  <si>
    <t>Q5 (new)</t>
  </si>
  <si>
    <t>73% M</t>
  </si>
  <si>
    <t>24% G</t>
  </si>
  <si>
    <t>M</t>
  </si>
  <si>
    <t>Q5 40</t>
  </si>
  <si>
    <t>69% M</t>
  </si>
  <si>
    <t>21% G</t>
  </si>
  <si>
    <t>Q5 S line 45</t>
  </si>
  <si>
    <t>78% M</t>
  </si>
  <si>
    <t>20% G</t>
  </si>
  <si>
    <t>Q5 S line 55 e</t>
  </si>
  <si>
    <t>54% G</t>
  </si>
  <si>
    <t>39% M</t>
  </si>
  <si>
    <t>Q5 Sportback S line 45</t>
  </si>
  <si>
    <t>Q6 e-tron 50</t>
  </si>
  <si>
    <t>64% G</t>
  </si>
  <si>
    <t>Q6 e-tron 60</t>
  </si>
  <si>
    <t>60% G</t>
  </si>
  <si>
    <t>Q7 45</t>
  </si>
  <si>
    <t>32% SL</t>
  </si>
  <si>
    <t>25% H</t>
  </si>
  <si>
    <t>SL</t>
  </si>
  <si>
    <t>Q7 55</t>
  </si>
  <si>
    <t>35% SL</t>
  </si>
  <si>
    <t>Q8 55</t>
  </si>
  <si>
    <t>30% SL</t>
  </si>
  <si>
    <t>23% H</t>
  </si>
  <si>
    <t>Q8 advanced 55 e- tron</t>
  </si>
  <si>
    <t>48% H</t>
  </si>
  <si>
    <t>Q8 Sportback S line 55 e-tron</t>
  </si>
  <si>
    <t>53% H</t>
  </si>
  <si>
    <t>16% G</t>
  </si>
  <si>
    <t>RS 5 Sportback</t>
  </si>
  <si>
    <t>36% G</t>
  </si>
  <si>
    <t>34% H</t>
  </si>
  <si>
    <t>RS e-tron GT</t>
  </si>
  <si>
    <t>22% PL</t>
  </si>
  <si>
    <t>Battery: PL</t>
  </si>
  <si>
    <t>RS Q8</t>
  </si>
  <si>
    <t>23% SL</t>
  </si>
  <si>
    <t>RS6 Performance</t>
  </si>
  <si>
    <t>RS7 Performance</t>
  </si>
  <si>
    <t>59% G</t>
  </si>
  <si>
    <t>S e-tron GT</t>
  </si>
  <si>
    <t>23% PL</t>
  </si>
  <si>
    <t>S3 Sedan</t>
  </si>
  <si>
    <t>51% G</t>
  </si>
  <si>
    <t>S4 Sedan</t>
  </si>
  <si>
    <t>38% G</t>
  </si>
  <si>
    <t>31% H</t>
  </si>
  <si>
    <t>S5 Sedan</t>
  </si>
  <si>
    <t>39% G</t>
  </si>
  <si>
    <t>24% H</t>
  </si>
  <si>
    <t>S5 Sportback</t>
  </si>
  <si>
    <t>37% G</t>
  </si>
  <si>
    <t>S6</t>
  </si>
  <si>
    <t>S6 Sportback e-tron</t>
  </si>
  <si>
    <t>66% G</t>
  </si>
  <si>
    <t>S7</t>
  </si>
  <si>
    <t>S8</t>
  </si>
  <si>
    <t>63% G</t>
  </si>
  <si>
    <t>SQ5</t>
  </si>
  <si>
    <t>68% M</t>
  </si>
  <si>
    <t>SQ5 Sportback</t>
  </si>
  <si>
    <t>17% G</t>
  </si>
  <si>
    <t>SQ6 e-tron</t>
  </si>
  <si>
    <t>SQ7</t>
  </si>
  <si>
    <t>28% SL</t>
  </si>
  <si>
    <t>SQ8</t>
  </si>
  <si>
    <t>25% SL</t>
  </si>
  <si>
    <t>SQ8 e-tron</t>
  </si>
  <si>
    <t>SQ8 Sportback e-tron</t>
  </si>
  <si>
    <t>Bentley</t>
  </si>
  <si>
    <t>Bentayga Atelier Hybrid</t>
  </si>
  <si>
    <t>49% G</t>
  </si>
  <si>
    <t>UK</t>
  </si>
  <si>
    <t>Bentayga Atelier V8</t>
  </si>
  <si>
    <t>Bentayga EWB Atelier V8</t>
  </si>
  <si>
    <t>Bentayga EWB V8</t>
  </si>
  <si>
    <t>61% G</t>
  </si>
  <si>
    <t>Bentayga Hybrid</t>
  </si>
  <si>
    <t>Bentayga V8</t>
  </si>
  <si>
    <t>Continental GT Black Edition</t>
  </si>
  <si>
    <t>Continental GT Mulliner</t>
  </si>
  <si>
    <t>Continental GT Speed</t>
  </si>
  <si>
    <t>Continental GTC Black Edition</t>
  </si>
  <si>
    <t>62% G</t>
  </si>
  <si>
    <t>Continental GTC Mulliner</t>
  </si>
  <si>
    <t>Continental GTC Speed</t>
  </si>
  <si>
    <t>Flying Spur Black Edition</t>
  </si>
  <si>
    <t>58% G</t>
  </si>
  <si>
    <t>18% UK</t>
  </si>
  <si>
    <t>Flying Spur Mulliner</t>
  </si>
  <si>
    <t>16% UK</t>
  </si>
  <si>
    <t>Flying Spur Speed</t>
  </si>
  <si>
    <t>15% UK</t>
  </si>
  <si>
    <t>BMW AG</t>
  </si>
  <si>
    <t>BMW</t>
  </si>
  <si>
    <t>2 Series Coupe</t>
  </si>
  <si>
    <t>22% G</t>
  </si>
  <si>
    <t>22% M</t>
  </si>
  <si>
    <t>AT</t>
  </si>
  <si>
    <t>2 Series Gran Coupe</t>
  </si>
  <si>
    <t>3 Series Sedan</t>
  </si>
  <si>
    <t>4 Series  Gran Coupe/i4</t>
  </si>
  <si>
    <t>27% G</t>
  </si>
  <si>
    <t>4 Series Coupe/Convertible</t>
  </si>
  <si>
    <t>5 Series / i5</t>
  </si>
  <si>
    <t>23% G</t>
  </si>
  <si>
    <t>22% H</t>
  </si>
  <si>
    <t>7 Series / i7</t>
  </si>
  <si>
    <t>26% G</t>
  </si>
  <si>
    <t>19% H</t>
  </si>
  <si>
    <t>8 Series Coupe/Convertible</t>
  </si>
  <si>
    <t>8 Series Gran Coupe</t>
  </si>
  <si>
    <t>i5</t>
  </si>
  <si>
    <t>28% H</t>
  </si>
  <si>
    <t>15% G</t>
  </si>
  <si>
    <t>iX</t>
  </si>
  <si>
    <t>M2</t>
  </si>
  <si>
    <t>15% M</t>
  </si>
  <si>
    <t>M3 Sedan</t>
  </si>
  <si>
    <t>M4</t>
  </si>
  <si>
    <t>M4 CS Coupe</t>
  </si>
  <si>
    <t>M5</t>
  </si>
  <si>
    <t>M5 Wagon</t>
  </si>
  <si>
    <t>M8</t>
  </si>
  <si>
    <t>33% G</t>
  </si>
  <si>
    <t>X1</t>
  </si>
  <si>
    <t>X2</t>
  </si>
  <si>
    <t>X3</t>
  </si>
  <si>
    <t>US</t>
  </si>
  <si>
    <t>AT (4.0, M)</t>
  </si>
  <si>
    <t>UK (3.0)</t>
  </si>
  <si>
    <t>X4/X4M</t>
  </si>
  <si>
    <t>X5</t>
  </si>
  <si>
    <t>UK (6.0, M)</t>
  </si>
  <si>
    <t>AT (4.0, 5.0e)</t>
  </si>
  <si>
    <t>X6</t>
  </si>
  <si>
    <t>AT (4.0)</t>
  </si>
  <si>
    <t>X7</t>
  </si>
  <si>
    <t>UK (6.0)</t>
  </si>
  <si>
    <t>XM</t>
  </si>
  <si>
    <t>Z4</t>
  </si>
  <si>
    <t>25% AT</t>
  </si>
  <si>
    <t>Mini</t>
  </si>
  <si>
    <t>Cooper 2 dr/4 dr/Conv</t>
  </si>
  <si>
    <t>Cooper Countryman</t>
  </si>
  <si>
    <t>Cooper Hard Top 2 Door</t>
  </si>
  <si>
    <t>Toyota</t>
  </si>
  <si>
    <t>Supra</t>
  </si>
  <si>
    <t>27% AT</t>
  </si>
  <si>
    <t>Fiat Chrysler</t>
  </si>
  <si>
    <t>Alfa Romeo</t>
  </si>
  <si>
    <t>Giulia</t>
  </si>
  <si>
    <t>69% I</t>
  </si>
  <si>
    <t>I</t>
  </si>
  <si>
    <t>Stelvio</t>
  </si>
  <si>
    <t>55% I</t>
  </si>
  <si>
    <t>13% F</t>
  </si>
  <si>
    <t>Tonale</t>
  </si>
  <si>
    <t>56% I</t>
  </si>
  <si>
    <t>12% CH</t>
  </si>
  <si>
    <t>I, P</t>
  </si>
  <si>
    <t>Chrysler</t>
  </si>
  <si>
    <t>Pacifica</t>
  </si>
  <si>
    <t>21% M</t>
  </si>
  <si>
    <t>CN</t>
  </si>
  <si>
    <t>Dodge</t>
  </si>
  <si>
    <t>Charger BEV</t>
  </si>
  <si>
    <t>27% M</t>
  </si>
  <si>
    <t>Durango</t>
  </si>
  <si>
    <t>Hornet</t>
  </si>
  <si>
    <t>12% P</t>
  </si>
  <si>
    <t>Fiat</t>
  </si>
  <si>
    <t>500E</t>
  </si>
  <si>
    <t>40% H</t>
  </si>
  <si>
    <t>35% I</t>
  </si>
  <si>
    <t>Jeep</t>
  </si>
  <si>
    <t>Compass</t>
  </si>
  <si>
    <t>54% M</t>
  </si>
  <si>
    <t>Gladiator</t>
  </si>
  <si>
    <t>Truck</t>
  </si>
  <si>
    <t>Grand Cherokee</t>
  </si>
  <si>
    <t>19% M</t>
  </si>
  <si>
    <t>I, M</t>
  </si>
  <si>
    <t>Grand Cherokee L</t>
  </si>
  <si>
    <t>Grand Wagoneer</t>
  </si>
  <si>
    <t>28% M</t>
  </si>
  <si>
    <t>Wagoneer</t>
  </si>
  <si>
    <t>Wagoneer S</t>
  </si>
  <si>
    <t>55% M</t>
  </si>
  <si>
    <t>Wrangler</t>
  </si>
  <si>
    <t>18% M</t>
  </si>
  <si>
    <t>J, G</t>
  </si>
  <si>
    <t>RAM</t>
  </si>
  <si>
    <t>Ram 1500 Pickup</t>
  </si>
  <si>
    <t>Ford Motor Company</t>
  </si>
  <si>
    <t>Ford</t>
  </si>
  <si>
    <t>Bronco</t>
  </si>
  <si>
    <t>16% M</t>
  </si>
  <si>
    <t>M (2.3L)</t>
  </si>
  <si>
    <t>US (2.7L, 3.0L)</t>
  </si>
  <si>
    <t>CH</t>
  </si>
  <si>
    <t>Bronco Sport</t>
  </si>
  <si>
    <t>64% M</t>
  </si>
  <si>
    <t>US (2.0L)</t>
  </si>
  <si>
    <t>M (1.5L)</t>
  </si>
  <si>
    <t>Escape</t>
  </si>
  <si>
    <t>M (1.5L, 2.5L)</t>
  </si>
  <si>
    <t>Escape PHEV</t>
  </si>
  <si>
    <t>M (2.5L)</t>
  </si>
  <si>
    <t>Expedition</t>
  </si>
  <si>
    <t>Explorer</t>
  </si>
  <si>
    <t>17% M</t>
  </si>
  <si>
    <t>F150</t>
  </si>
  <si>
    <t>US (2.7L, 5.0L)</t>
  </si>
  <si>
    <t>M (3.5L)</t>
  </si>
  <si>
    <t>US (2.7L, 5.0L, 5.2L)</t>
  </si>
  <si>
    <t>F150 EV</t>
  </si>
  <si>
    <t>Maverick</t>
  </si>
  <si>
    <t>60% M</t>
  </si>
  <si>
    <t>Mustang</t>
  </si>
  <si>
    <t>M (5.0L) CN (5.9L)</t>
  </si>
  <si>
    <t>US (2.3L)</t>
  </si>
  <si>
    <t>US (10 SPD), CH (6 SPD)</t>
  </si>
  <si>
    <t>M (6 SPD)</t>
  </si>
  <si>
    <t>Mustang Mach-E</t>
  </si>
  <si>
    <t>Ranger</t>
  </si>
  <si>
    <t>20% M</t>
  </si>
  <si>
    <t>Lincoln</t>
  </si>
  <si>
    <t>Aviator</t>
  </si>
  <si>
    <t>Corsair</t>
  </si>
  <si>
    <t>25% M</t>
  </si>
  <si>
    <t>Corsair PHEV</t>
  </si>
  <si>
    <t>Nautilus</t>
  </si>
  <si>
    <t>87% CH</t>
  </si>
  <si>
    <t>CH (2.0L)</t>
  </si>
  <si>
    <t>Navigator</t>
  </si>
  <si>
    <t>23% M</t>
  </si>
  <si>
    <t>GM LLC</t>
  </si>
  <si>
    <t>Acura</t>
  </si>
  <si>
    <t>ZDX</t>
  </si>
  <si>
    <t>Buick</t>
  </si>
  <si>
    <t>Enclave</t>
  </si>
  <si>
    <t>Encore GX</t>
  </si>
  <si>
    <t>48% K</t>
  </si>
  <si>
    <t>K</t>
  </si>
  <si>
    <t>Envista</t>
  </si>
  <si>
    <t>52% K</t>
  </si>
  <si>
    <t>Trax</t>
  </si>
  <si>
    <t>Cadillac</t>
  </si>
  <si>
    <t>Celestiq</t>
  </si>
  <si>
    <t>11% M</t>
  </si>
  <si>
    <t>CT4</t>
  </si>
  <si>
    <t>15% CH</t>
  </si>
  <si>
    <t>CT5</t>
  </si>
  <si>
    <t>Escalade</t>
  </si>
  <si>
    <t>37% M</t>
  </si>
  <si>
    <t>Escalade EV</t>
  </si>
  <si>
    <t>30% K</t>
  </si>
  <si>
    <t>Lyriq</t>
  </si>
  <si>
    <t>46% M</t>
  </si>
  <si>
    <t>20% K</t>
  </si>
  <si>
    <t>Optiq</t>
  </si>
  <si>
    <t>XT4</t>
  </si>
  <si>
    <t>XT5</t>
  </si>
  <si>
    <t>35% M</t>
  </si>
  <si>
    <t>XT6</t>
  </si>
  <si>
    <t>Chevy</t>
  </si>
  <si>
    <t>Blazer</t>
  </si>
  <si>
    <t>Blazer EV</t>
  </si>
  <si>
    <t>Brightdrop</t>
  </si>
  <si>
    <t>T</t>
  </si>
  <si>
    <t>16% K</t>
  </si>
  <si>
    <t>Colorado</t>
  </si>
  <si>
    <t>Corvette</t>
  </si>
  <si>
    <t>32% M</t>
  </si>
  <si>
    <t>Equinox</t>
  </si>
  <si>
    <t>49% M</t>
  </si>
  <si>
    <t>Equinox EV</t>
  </si>
  <si>
    <t>Express</t>
  </si>
  <si>
    <t>Malibu</t>
  </si>
  <si>
    <t>Silverado</t>
  </si>
  <si>
    <t>M/CN</t>
  </si>
  <si>
    <t>Silverado HD</t>
  </si>
  <si>
    <t>Silverado/Sierra EV</t>
  </si>
  <si>
    <t>Suburban/Tahoe</t>
  </si>
  <si>
    <t>Trailblazer</t>
  </si>
  <si>
    <t>Traverse</t>
  </si>
  <si>
    <t>GMC</t>
  </si>
  <si>
    <t>Acadia</t>
  </si>
  <si>
    <t>Canyon</t>
  </si>
  <si>
    <t>Hummer EV</t>
  </si>
  <si>
    <t>T/MPV</t>
  </si>
  <si>
    <t>Savanna</t>
  </si>
  <si>
    <t>Sierra</t>
  </si>
  <si>
    <t>Sierra HD</t>
  </si>
  <si>
    <t>Terrain</t>
  </si>
  <si>
    <t>Yukon</t>
  </si>
  <si>
    <t>Honda</t>
  </si>
  <si>
    <t>Prologue</t>
  </si>
  <si>
    <t>30% M</t>
  </si>
  <si>
    <t>Honda Motor Co., Ltd.</t>
  </si>
  <si>
    <t>ADX AWD</t>
  </si>
  <si>
    <t>ADX FWD</t>
  </si>
  <si>
    <t>Integra</t>
  </si>
  <si>
    <t>15% J</t>
  </si>
  <si>
    <t>Integra A-Spec</t>
  </si>
  <si>
    <t>IND</t>
  </si>
  <si>
    <t>MDX AWD</t>
  </si>
  <si>
    <t>MDX AWD Type S</t>
  </si>
  <si>
    <t>MDX FWD</t>
  </si>
  <si>
    <t>RDX AWD</t>
  </si>
  <si>
    <t>RDX AWD  A- Spec</t>
  </si>
  <si>
    <t>TLX  FWD</t>
  </si>
  <si>
    <t>TLX  FWD A-Spec</t>
  </si>
  <si>
    <t>TLX  Type-S</t>
  </si>
  <si>
    <t>TLX  Type-S Perf Tire</t>
  </si>
  <si>
    <t>TLX AWD</t>
  </si>
  <si>
    <t>Accord</t>
  </si>
  <si>
    <t>Accord Hybrid Sport/Touring</t>
  </si>
  <si>
    <t>20% J</t>
  </si>
  <si>
    <t>Civic  5Dr</t>
  </si>
  <si>
    <t>25% J</t>
  </si>
  <si>
    <t>Civic 4D</t>
  </si>
  <si>
    <t>ID</t>
  </si>
  <si>
    <t>CR-V AWD</t>
  </si>
  <si>
    <t>CR-V e-FCEV</t>
  </si>
  <si>
    <t>65% J</t>
  </si>
  <si>
    <t>CR-V FWD</t>
  </si>
  <si>
    <t>HR-V AWD</t>
  </si>
  <si>
    <t>40% M</t>
  </si>
  <si>
    <t>HR-V FWD</t>
  </si>
  <si>
    <t>45% M</t>
  </si>
  <si>
    <t>Odyssey FWD</t>
  </si>
  <si>
    <t>Passport AWD</t>
  </si>
  <si>
    <t>Pilot AWD</t>
  </si>
  <si>
    <t>Pilot AWD Touring/Elite/Black</t>
  </si>
  <si>
    <t>Pilot AWD TrailSport</t>
  </si>
  <si>
    <t>Pilot FWD</t>
  </si>
  <si>
    <t>Ridgeline  AWD</t>
  </si>
  <si>
    <t>Ridgeline  AWD TrailSport</t>
  </si>
  <si>
    <t>Hyundai Motor Company</t>
  </si>
  <si>
    <t>Genesis</t>
  </si>
  <si>
    <t>G70</t>
  </si>
  <si>
    <t>85% K</t>
  </si>
  <si>
    <t>G80</t>
  </si>
  <si>
    <t>80% K</t>
  </si>
  <si>
    <t>G80 EV</t>
  </si>
  <si>
    <t>70% K</t>
  </si>
  <si>
    <t>25% CH</t>
  </si>
  <si>
    <t>G90</t>
  </si>
  <si>
    <t>GV60</t>
  </si>
  <si>
    <t>GV70</t>
  </si>
  <si>
    <t>GV70 EV</t>
  </si>
  <si>
    <t>GV80</t>
  </si>
  <si>
    <t>Hyundai</t>
  </si>
  <si>
    <t>Elantra</t>
  </si>
  <si>
    <t>90% K</t>
  </si>
  <si>
    <t>Elantra HEV</t>
  </si>
  <si>
    <t>Elantra N</t>
  </si>
  <si>
    <t>Ioniq 5</t>
  </si>
  <si>
    <t>29% K</t>
  </si>
  <si>
    <t>33% H</t>
  </si>
  <si>
    <t>Ioniq 5 N</t>
  </si>
  <si>
    <t>65% K</t>
  </si>
  <si>
    <t>30% CH</t>
  </si>
  <si>
    <t>Ioniq 6</t>
  </si>
  <si>
    <t>Kona</t>
  </si>
  <si>
    <t>Kona EV</t>
  </si>
  <si>
    <t>50% CH</t>
  </si>
  <si>
    <t>45% K</t>
  </si>
  <si>
    <t>Nexo</t>
  </si>
  <si>
    <t>Palisade</t>
  </si>
  <si>
    <t>Santa Cruz</t>
  </si>
  <si>
    <t>27% K</t>
  </si>
  <si>
    <t>Santa Fe</t>
  </si>
  <si>
    <t>36% K</t>
  </si>
  <si>
    <t>Santa Fe HEV</t>
  </si>
  <si>
    <t>46% K</t>
  </si>
  <si>
    <t>Sonata</t>
  </si>
  <si>
    <t>Sonata HEV</t>
  </si>
  <si>
    <t>Tucson</t>
  </si>
  <si>
    <t>55% K</t>
  </si>
  <si>
    <t>Tucson HEV</t>
  </si>
  <si>
    <t>Tucson PHEV</t>
  </si>
  <si>
    <t>Venue</t>
  </si>
  <si>
    <t>Jaguar Land Rover Limited</t>
  </si>
  <si>
    <t>Jaguar</t>
  </si>
  <si>
    <r>
      <rPr>
        <b/>
        <sz val="10"/>
        <rFont val="Arial"/>
        <family val="2"/>
      </rPr>
      <t>F-Pace (2.0L I4
Turbocharged)</t>
    </r>
  </si>
  <si>
    <t>61% UK</t>
  </si>
  <si>
    <r>
      <rPr>
        <b/>
        <sz val="10"/>
        <rFont val="Arial"/>
        <family val="2"/>
      </rPr>
      <t>F-Pace (3.0L I6
Turbocharged)</t>
    </r>
  </si>
  <si>
    <r>
      <rPr>
        <b/>
        <sz val="10"/>
        <rFont val="Arial"/>
        <family val="2"/>
      </rPr>
      <t>F-Pace SVR (5.0L V8
Supercharged)</t>
    </r>
  </si>
  <si>
    <t>66% UK</t>
  </si>
  <si>
    <t>11% G</t>
  </si>
  <si>
    <t>F-TYPE Automatic Convertible AWD (V8)</t>
  </si>
  <si>
    <t>41% UK</t>
  </si>
  <si>
    <t>F-TYPE Automatic Convertible RWD (V8)</t>
  </si>
  <si>
    <t>F-TYPE Automatic Coupe AWD (V8)</t>
  </si>
  <si>
    <t>F-TYPE Automatic Coupe RWD (V8)</t>
  </si>
  <si>
    <r>
      <rPr>
        <b/>
        <sz val="10"/>
        <rFont val="Arial"/>
        <family val="2"/>
      </rPr>
      <t>I-PACE EV400 HSE
(394hp Elec Motors/90kWh Batt)</t>
    </r>
  </si>
  <si>
    <t>74% PL</t>
  </si>
  <si>
    <t>PL</t>
  </si>
  <si>
    <r>
      <rPr>
        <b/>
        <sz val="10"/>
        <rFont val="Arial"/>
        <family val="2"/>
      </rPr>
      <t>I-PACE EV400 Waymo
(394hp Elec Motors/90kWh Batt)</t>
    </r>
  </si>
  <si>
    <t>XF - AWD</t>
  </si>
  <si>
    <t>46% UK</t>
  </si>
  <si>
    <t>XF - RWD</t>
  </si>
  <si>
    <t>50% UK</t>
  </si>
  <si>
    <t>Land Rover</t>
  </si>
  <si>
    <t>Defender - 110</t>
  </si>
  <si>
    <t>31% UK</t>
  </si>
  <si>
    <t>Defender - 130</t>
  </si>
  <si>
    <t>Defender - 90</t>
  </si>
  <si>
    <t>Defender - Octa</t>
  </si>
  <si>
    <t>27% UK</t>
  </si>
  <si>
    <t>Discovery 2.0L Turbocharged</t>
  </si>
  <si>
    <t>72% UK</t>
  </si>
  <si>
    <t>12% G</t>
  </si>
  <si>
    <t>Discovery 3.0L Turbocharged</t>
  </si>
  <si>
    <t>Discovery Sport</t>
  </si>
  <si>
    <r>
      <rPr>
        <b/>
        <sz val="10"/>
        <rFont val="Arial"/>
        <family val="2"/>
      </rPr>
      <t>Range Rover 3.0L Turbocharged
(Gasoline)</t>
    </r>
  </si>
  <si>
    <t>54% UK</t>
  </si>
  <si>
    <r>
      <rPr>
        <b/>
        <sz val="10"/>
        <rFont val="Arial"/>
        <family val="2"/>
      </rPr>
      <t>Range Rover 3.0L
Turbocharged (Gasoline)</t>
    </r>
  </si>
  <si>
    <t>60% UK</t>
  </si>
  <si>
    <t>8% G</t>
  </si>
  <si>
    <r>
      <rPr>
        <b/>
        <sz val="10"/>
        <rFont val="Arial"/>
        <family val="2"/>
      </rPr>
      <t>Range Rover 3.0L
Turbocharged (Gasoline)    LWB</t>
    </r>
  </si>
  <si>
    <r>
      <rPr>
        <b/>
        <sz val="10"/>
        <rFont val="Arial"/>
        <family val="2"/>
      </rPr>
      <t>Range Rover 4.4L
Turbocharged (Gasoline)  LWB</t>
    </r>
  </si>
  <si>
    <r>
      <rPr>
        <b/>
        <sz val="10"/>
        <rFont val="Arial"/>
        <family val="2"/>
      </rPr>
      <t>Range Rover 4.4L V8
Turbocharged (Gasoline)</t>
    </r>
  </si>
  <si>
    <t>Range Rover Evoque</t>
  </si>
  <si>
    <r>
      <rPr>
        <b/>
        <sz val="10"/>
        <rFont val="Arial"/>
        <family val="2"/>
      </rPr>
      <t>Range Rover Sport
3.0L Turbocharged (Gasoline)</t>
    </r>
  </si>
  <si>
    <r>
      <rPr>
        <b/>
        <sz val="10"/>
        <rFont val="Arial"/>
        <family val="2"/>
      </rPr>
      <t>Range Rover Sport 3.0L Turbocharged
PHEV (Gasoline)</t>
    </r>
  </si>
  <si>
    <r>
      <rPr>
        <b/>
        <sz val="10"/>
        <rFont val="Arial"/>
        <family val="2"/>
      </rPr>
      <t>Range Rover Sport
4.4L Turbocharged (Gasoline)</t>
    </r>
  </si>
  <si>
    <r>
      <rPr>
        <b/>
        <sz val="10"/>
        <rFont val="Arial"/>
        <family val="2"/>
      </rPr>
      <t>Range Rover Velar
(2.0L I4 Gasoline Turbocharged)</t>
    </r>
  </si>
  <si>
    <r>
      <rPr>
        <b/>
        <sz val="10"/>
        <rFont val="Arial"/>
        <family val="2"/>
      </rPr>
      <t>Range Rover Velar (3.0L V6 Gasoline
Turbocharged)</t>
    </r>
  </si>
  <si>
    <t>Kia Motors</t>
  </si>
  <si>
    <t>Kia</t>
  </si>
  <si>
    <t>Carnival</t>
  </si>
  <si>
    <t>95% K</t>
  </si>
  <si>
    <t>EV6</t>
  </si>
  <si>
    <t>15% K</t>
  </si>
  <si>
    <t>EV6 GT</t>
  </si>
  <si>
    <t>EV9 Electric</t>
  </si>
  <si>
    <t>35% CH</t>
  </si>
  <si>
    <t>K4</t>
  </si>
  <si>
    <t>40% K</t>
  </si>
  <si>
    <t>K4 GT-Line</t>
  </si>
  <si>
    <t>K5</t>
  </si>
  <si>
    <t>Niro Electric</t>
  </si>
  <si>
    <t>Niro Hybrid</t>
  </si>
  <si>
    <t>Niro Plug-In Hybrid</t>
  </si>
  <si>
    <t>Seltos</t>
  </si>
  <si>
    <t>Sorento</t>
  </si>
  <si>
    <t>35% K</t>
  </si>
  <si>
    <t>Sorento Hybrid</t>
  </si>
  <si>
    <t>Sorento PHEV</t>
  </si>
  <si>
    <t>Soul</t>
  </si>
  <si>
    <t>Sportage</t>
  </si>
  <si>
    <t>Sportage Hybrid</t>
  </si>
  <si>
    <t>Sportage PHEV</t>
  </si>
  <si>
    <t>Telluride</t>
  </si>
  <si>
    <t>Lamborghini</t>
  </si>
  <si>
    <t>Revuelto</t>
  </si>
  <si>
    <t>44% I</t>
  </si>
  <si>
    <t>URUS SE</t>
  </si>
  <si>
    <t>Lotus Cars Ltd.</t>
  </si>
  <si>
    <t>Lotus</t>
  </si>
  <si>
    <t>Emira</t>
  </si>
  <si>
    <t>35% UK</t>
  </si>
  <si>
    <t>25% G</t>
  </si>
  <si>
    <t>Emira V6</t>
  </si>
  <si>
    <t>Mazda Motor Corporation</t>
  </si>
  <si>
    <t>Mazda</t>
  </si>
  <si>
    <t>CX-30</t>
  </si>
  <si>
    <t>65% M</t>
  </si>
  <si>
    <t>TH</t>
  </si>
  <si>
    <t>CX-5</t>
  </si>
  <si>
    <t>90% J</t>
  </si>
  <si>
    <t>CX-50</t>
  </si>
  <si>
    <t>CX-50 Hybrid</t>
  </si>
  <si>
    <t>CX-70 MHEV</t>
  </si>
  <si>
    <t>CX-70 PHEV</t>
  </si>
  <si>
    <t>CX-90 MHEV</t>
  </si>
  <si>
    <t>CX-90 PHEV</t>
  </si>
  <si>
    <t>Mazda3</t>
  </si>
  <si>
    <t>85% J</t>
  </si>
  <si>
    <t>MX-5  Miata</t>
  </si>
  <si>
    <t>Mercedes-Benz USA</t>
  </si>
  <si>
    <t>Mercedes-Benz</t>
  </si>
  <si>
    <r>
      <rPr>
        <b/>
        <sz val="10"/>
        <rFont val="Arial"/>
        <family val="2"/>
      </rPr>
      <t>AMG GT 4-dr Coupe (AMG GT43/AMG
GT53)</t>
    </r>
  </si>
  <si>
    <t>20% FN</t>
  </si>
  <si>
    <t>FN</t>
  </si>
  <si>
    <t>R</t>
  </si>
  <si>
    <r>
      <rPr>
        <b/>
        <sz val="10"/>
        <rFont val="Arial"/>
        <family val="2"/>
      </rPr>
      <t>AMG GT 4-dr Coupe (AMG GT63/ AMG
GT63eS)</t>
    </r>
  </si>
  <si>
    <r>
      <rPr>
        <b/>
        <sz val="10"/>
        <rFont val="Arial"/>
        <family val="2"/>
      </rPr>
      <t>AMG GT Coupe (AMG GT55/GT63/ GT
63eS/GT 63 Pro)</t>
    </r>
  </si>
  <si>
    <t>C-Class Coupe (C43/C63eS)</t>
  </si>
  <si>
    <t>10%  SA</t>
  </si>
  <si>
    <t>SA</t>
  </si>
  <si>
    <t>C-Class Coupe (C300/C300-4M)</t>
  </si>
  <si>
    <t>CLA Coupe (CLA250/CLA250-4M)</t>
  </si>
  <si>
    <t>10% H</t>
  </si>
  <si>
    <t>CLA Coupe (CLA35 AMG)</t>
  </si>
  <si>
    <t>CLA Coupe (CLA45 AMG)</t>
  </si>
  <si>
    <t>CLE-Class Cabriolet (CLE300-4M)</t>
  </si>
  <si>
    <t>40% G</t>
  </si>
  <si>
    <t>CLE-Class Cabriolet (CLE450-4M)</t>
  </si>
  <si>
    <t>CLE-Class Cabriolet (CLE53-4M)</t>
  </si>
  <si>
    <t>CLE-Class Coupe (CLE450-4M)</t>
  </si>
  <si>
    <t>CLE-Class Coupe (CLE53-4M)</t>
  </si>
  <si>
    <t>CLE-Class Coupe (E300-4M)</t>
  </si>
  <si>
    <t>P</t>
  </si>
  <si>
    <t>E-Class Sedan (E350/E350-4M)</t>
  </si>
  <si>
    <t>35% G</t>
  </si>
  <si>
    <t>E-Class Sedan (E450- 4M/ AMG E53e-4M)</t>
  </si>
  <si>
    <t>35%G</t>
  </si>
  <si>
    <t>E-Class Wagon (E450- 4M)</t>
  </si>
  <si>
    <r>
      <rPr>
        <b/>
        <sz val="10"/>
        <rFont val="Arial"/>
        <family val="2"/>
      </rPr>
      <t>EQB-Class (EQB 250+/EQB 300-
4M/EQB 350-4M)</t>
    </r>
  </si>
  <si>
    <r>
      <rPr>
        <b/>
        <sz val="10"/>
        <rFont val="Arial"/>
        <family val="2"/>
      </rPr>
      <t>EQE Sedan (EQE 350+/350-4M/500-
4M/AMG EQE 4M)</t>
    </r>
  </si>
  <si>
    <r>
      <rPr>
        <b/>
        <sz val="10"/>
        <rFont val="Arial"/>
        <family val="2"/>
      </rPr>
      <t>EQE SUV (EQE 350+/EQE 350-4M/EQE
500-4M)</t>
    </r>
  </si>
  <si>
    <t>10% G</t>
  </si>
  <si>
    <r>
      <rPr>
        <b/>
        <sz val="10"/>
        <rFont val="Arial"/>
        <family val="2"/>
      </rPr>
      <t>EQS Sedan (EQS 450+/450-4M/580-
4M/AMG EQS)</t>
    </r>
  </si>
  <si>
    <r>
      <rPr>
        <b/>
        <sz val="10"/>
        <rFont val="Arial"/>
        <family val="2"/>
      </rPr>
      <t>EQS SUV
(EQS450+/450-4M/580-
4M/680 Maybach)</t>
    </r>
  </si>
  <si>
    <t>G-Class SUV (G550/G63)</t>
  </si>
  <si>
    <t>15% AT</t>
  </si>
  <si>
    <t>G-Class SUV (G580 w EQ)</t>
  </si>
  <si>
    <t>GLA SUV (AMG GLA35)</t>
  </si>
  <si>
    <t>GLA SUV (GLA250/GLA250-4M)</t>
  </si>
  <si>
    <r>
      <rPr>
        <b/>
        <sz val="10"/>
        <rFont val="Arial"/>
        <family val="2"/>
      </rPr>
      <t>GLB SUV
(GLB250/GLB250- 4M/GLB 35)</t>
    </r>
  </si>
  <si>
    <t>10% M</t>
  </si>
  <si>
    <t>GLC Coupe (GLC300- 4M)</t>
  </si>
  <si>
    <t>GLC Coupe (GLC43- 4M)</t>
  </si>
  <si>
    <r>
      <rPr>
        <b/>
        <sz val="10"/>
        <rFont val="Arial"/>
        <family val="2"/>
      </rPr>
      <t>GLC SUV
(GLC300/GLC300- 4M/GLC350e-4M)</t>
    </r>
  </si>
  <si>
    <t>30% G</t>
  </si>
  <si>
    <t>GLC SUV  (GLC43-4M/ GLC63eS)</t>
  </si>
  <si>
    <t>GLE Coupe (GLE450- 4M)</t>
  </si>
  <si>
    <t>GLE Coupe (GLE53- 4M)</t>
  </si>
  <si>
    <t>GLE Coupe (GLE63S)</t>
  </si>
  <si>
    <r>
      <rPr>
        <b/>
        <sz val="10"/>
        <rFont val="Arial"/>
        <family val="2"/>
      </rPr>
      <t>GLE SUV (GLE350-
4M/GLE350/GLE450-
4M)</t>
    </r>
  </si>
  <si>
    <t>GLE SUV (GLE450e- 4M)</t>
  </si>
  <si>
    <t>GLE SUV (GLE53-4M)</t>
  </si>
  <si>
    <t>GLE SUV (GLE580- 4M)</t>
  </si>
  <si>
    <t>GLE SUV (GLE63 S)</t>
  </si>
  <si>
    <t>GLS SUV (GLS450- 4M)</t>
  </si>
  <si>
    <t>GLS SUV (GLS580- 4M)</t>
  </si>
  <si>
    <r>
      <rPr>
        <b/>
        <sz val="10"/>
        <rFont val="Arial"/>
        <family val="2"/>
      </rPr>
      <t>GLS SUV (GLS600
Maybach)</t>
    </r>
  </si>
  <si>
    <t>GLS SUV (GLS63)</t>
  </si>
  <si>
    <t>Mitsubishi Motors Corporation</t>
  </si>
  <si>
    <t>Mitsubishi</t>
  </si>
  <si>
    <t>Eclipse Cross Black Edition AWD</t>
  </si>
  <si>
    <t>100% J</t>
  </si>
  <si>
    <t>Eclipse Cross ES AWD</t>
  </si>
  <si>
    <t>Eclipse Cross LE AWD</t>
  </si>
  <si>
    <t>Eclipse Cross SE AWD</t>
  </si>
  <si>
    <t>Eclipse Cross SE Pano Roof AWD</t>
  </si>
  <si>
    <t>Eclipse Cross SEL AWD</t>
  </si>
  <si>
    <t>Eclipse Cross SEL Touring AWD</t>
  </si>
  <si>
    <t>Outlander ES 2WD</t>
  </si>
  <si>
    <t>86% J</t>
  </si>
  <si>
    <t>Outlander ES 4WD</t>
  </si>
  <si>
    <t>Outlander PHEV  ES Commercial Fleet</t>
  </si>
  <si>
    <t>94% J</t>
  </si>
  <si>
    <t>Outlander PHEV ES</t>
  </si>
  <si>
    <t>Outlander PHEV Platinum Edition</t>
  </si>
  <si>
    <t>95% J</t>
  </si>
  <si>
    <t>Outlander PHEV SE</t>
  </si>
  <si>
    <t>Outlander PHEV SEL</t>
  </si>
  <si>
    <t>Outlander PHEV SEL Black Edition</t>
  </si>
  <si>
    <t>Outlander Platinum Edition 4WD</t>
  </si>
  <si>
    <t>Outlander SE 2WD</t>
  </si>
  <si>
    <t>Outlander SE 4WD</t>
  </si>
  <si>
    <t>Outlander SEL 2WD</t>
  </si>
  <si>
    <t>Outlander SEL 4WD</t>
  </si>
  <si>
    <t>Outlander Sport ES</t>
  </si>
  <si>
    <t>91% J</t>
  </si>
  <si>
    <t>Outlander Sport LE</t>
  </si>
  <si>
    <t>Outlander Sport Ralliart</t>
  </si>
  <si>
    <t>93% J</t>
  </si>
  <si>
    <t>Outlander Sport S</t>
  </si>
  <si>
    <t>Outlander Sport SE</t>
  </si>
  <si>
    <t>Outlander Sport SEL</t>
  </si>
  <si>
    <t>Outlander Sport Trail Edition</t>
  </si>
  <si>
    <t>Nissan North America, Inc</t>
  </si>
  <si>
    <t>Infiniti</t>
  </si>
  <si>
    <t>QX 60</t>
  </si>
  <si>
    <t>QX50</t>
  </si>
  <si>
    <t>30% J</t>
  </si>
  <si>
    <t>QX55</t>
  </si>
  <si>
    <t>QX80</t>
  </si>
  <si>
    <t>Nissan</t>
  </si>
  <si>
    <t>Altima 4CYL</t>
  </si>
  <si>
    <t>Ariya</t>
  </si>
  <si>
    <t>55% J</t>
  </si>
  <si>
    <t>40% CH</t>
  </si>
  <si>
    <t>Armada</t>
  </si>
  <si>
    <t>Frontier</t>
  </si>
  <si>
    <t>Kicks</t>
  </si>
  <si>
    <t>Leaf</t>
  </si>
  <si>
    <t>45% J</t>
  </si>
  <si>
    <t>Murano</t>
  </si>
  <si>
    <t>Pathfinder</t>
  </si>
  <si>
    <t>Rogue</t>
  </si>
  <si>
    <t>40% J</t>
  </si>
  <si>
    <t>Sentra</t>
  </si>
  <si>
    <t>75% M</t>
  </si>
  <si>
    <t>Versa</t>
  </si>
  <si>
    <t>70% M</t>
  </si>
  <si>
    <t>SP</t>
  </si>
  <si>
    <t>Z</t>
  </si>
  <si>
    <t>Polestar</t>
  </si>
  <si>
    <t>Polestar 2</t>
  </si>
  <si>
    <t>95% CH</t>
  </si>
  <si>
    <t>Polestar 3</t>
  </si>
  <si>
    <t>Porsche AG</t>
  </si>
  <si>
    <t>Porsche</t>
  </si>
  <si>
    <t>718 Boxster</t>
  </si>
  <si>
    <t>75% G</t>
  </si>
  <si>
    <t>718 Boxster GTS 4.0</t>
  </si>
  <si>
    <t>718 Boxster S</t>
  </si>
  <si>
    <t>718 Boxster Spyder RS</t>
  </si>
  <si>
    <t>70% G</t>
  </si>
  <si>
    <t>718 Boxster Style Edition</t>
  </si>
  <si>
    <t>718 Cayman GT4 RS</t>
  </si>
  <si>
    <t>718 Cayman GTS 4.0</t>
  </si>
  <si>
    <t>718 Cayman S</t>
  </si>
  <si>
    <t>718 Cayman, Cayman Style Edition</t>
  </si>
  <si>
    <r>
      <rPr>
        <b/>
        <sz val="10"/>
        <rFont val="Arial"/>
        <family val="2"/>
      </rPr>
      <t>911 Carrera GTS, 4 GTS, GTS Cab, 4 GTS
Cab, Targa 4</t>
    </r>
  </si>
  <si>
    <t>911 Carrera, Carrera Cabriolet</t>
  </si>
  <si>
    <t>911 GT3 RS</t>
  </si>
  <si>
    <r>
      <rPr>
        <b/>
        <sz val="10"/>
        <rFont val="Arial"/>
        <family val="2"/>
      </rPr>
      <t>911 Turbo, Turbo S,
Turbo Cab, Turbo S Cab</t>
    </r>
  </si>
  <si>
    <r>
      <rPr>
        <b/>
        <sz val="10"/>
        <rFont val="Arial"/>
        <family val="2"/>
      </rPr>
      <t>Cayenne E-Hybrid, S E
Hybrid, E-Hybrid Coupe</t>
    </r>
  </si>
  <si>
    <t>Cayenne S E-Hybrid Coupe</t>
  </si>
  <si>
    <t>Cayenne S, S Coupe, GTS, GTS Coupe</t>
  </si>
  <si>
    <t>Cayenne Turbo E- Hybrid</t>
  </si>
  <si>
    <t>20% SL</t>
  </si>
  <si>
    <t>Cayenne Turbo E- Hybrid Coupe</t>
  </si>
  <si>
    <t>Cayenne Turbo GT</t>
  </si>
  <si>
    <t>Cayenne, Coupe</t>
  </si>
  <si>
    <t>Macan 4 Electric</t>
  </si>
  <si>
    <t>Macan 4S Electric</t>
  </si>
  <si>
    <t>Macan Electric</t>
  </si>
  <si>
    <t>Macan Turbo Electric</t>
  </si>
  <si>
    <t>55% G</t>
  </si>
  <si>
    <t>Macan, T, S, GTS</t>
  </si>
  <si>
    <t>Panamera 4 E-Hybrid, 4S E-Hybrid</t>
  </si>
  <si>
    <t>Panamera Turbo E- Hybrid</t>
  </si>
  <si>
    <t>Panamera Turbo S E- Hybrid</t>
  </si>
  <si>
    <t>Panamera, Panamera 4</t>
  </si>
  <si>
    <r>
      <rPr>
        <b/>
        <sz val="10"/>
        <rFont val="Arial"/>
        <family val="2"/>
      </rPr>
      <t>Taycan 4S, Turbo, Turbo S, Turbo Cross
Turismo</t>
    </r>
  </si>
  <si>
    <t>25% PL</t>
  </si>
  <si>
    <t>Taycan Turbo GT</t>
  </si>
  <si>
    <t>20% PL</t>
  </si>
  <si>
    <t>Taycan Turbo GT Weissach</t>
  </si>
  <si>
    <t>Taycan Turbo S Cross Turismo</t>
  </si>
  <si>
    <r>
      <rPr>
        <b/>
        <sz val="10"/>
        <rFont val="Arial"/>
        <family val="2"/>
      </rPr>
      <t>Taycan, 4 Cross Turismo, 4S Cross
Turismo</t>
    </r>
  </si>
  <si>
    <t>30% PL</t>
  </si>
  <si>
    <t>Rolls-Royce Motor</t>
  </si>
  <si>
    <t>Rolls-Royce</t>
  </si>
  <si>
    <t>Cullinan</t>
  </si>
  <si>
    <t>Ghost</t>
  </si>
  <si>
    <t>Phantom</t>
  </si>
  <si>
    <t>15% I</t>
  </si>
  <si>
    <t>Spectre</t>
  </si>
  <si>
    <t>Subaru</t>
  </si>
  <si>
    <t>Ascent</t>
  </si>
  <si>
    <t>BRZ</t>
  </si>
  <si>
    <t>Crosstrek</t>
  </si>
  <si>
    <t>80% J</t>
  </si>
  <si>
    <t>35% J</t>
  </si>
  <si>
    <t>Forester</t>
  </si>
  <si>
    <t>GR86</t>
  </si>
  <si>
    <t>Impreza</t>
  </si>
  <si>
    <t>Legacy</t>
  </si>
  <si>
    <t>Outback</t>
  </si>
  <si>
    <t>WRX</t>
  </si>
  <si>
    <t>Tesla Inc.</t>
  </si>
  <si>
    <t>Tesla</t>
  </si>
  <si>
    <t>Cybertruck</t>
  </si>
  <si>
    <t>Model 3 Long Range AWD</t>
  </si>
  <si>
    <t>Model 3 Long Range RWD</t>
  </si>
  <si>
    <t>Model 3 Performance</t>
  </si>
  <si>
    <t>Model S</t>
  </si>
  <si>
    <t>Model X</t>
  </si>
  <si>
    <t>Model Y Long Range AWD</t>
  </si>
  <si>
    <t>Model Y Long Range RWD</t>
  </si>
  <si>
    <t>Model Y Performance</t>
  </si>
  <si>
    <t>Lexus</t>
  </si>
  <si>
    <t>ES 250/350</t>
  </si>
  <si>
    <t>ES 300h</t>
  </si>
  <si>
    <t>GX550</t>
  </si>
  <si>
    <t>IS 300/350/500</t>
  </si>
  <si>
    <t>LC 500</t>
  </si>
  <si>
    <t>LC 500 Convertible</t>
  </si>
  <si>
    <t>LC 500h</t>
  </si>
  <si>
    <t>LS 500</t>
  </si>
  <si>
    <t>LS 500h</t>
  </si>
  <si>
    <t>LX 600</t>
  </si>
  <si>
    <t>LX 700h</t>
  </si>
  <si>
    <t>NX 250/350</t>
  </si>
  <si>
    <t>NX 350h</t>
  </si>
  <si>
    <t>NX 450h+</t>
  </si>
  <si>
    <t>RC 300/350</t>
  </si>
  <si>
    <t>RC F</t>
  </si>
  <si>
    <t>RX 350</t>
  </si>
  <si>
    <t>RX 350h/500h</t>
  </si>
  <si>
    <t>RX 450h+</t>
  </si>
  <si>
    <t>RZ 300e/450e</t>
  </si>
  <si>
    <t>10% CH</t>
  </si>
  <si>
    <t>TX 350</t>
  </si>
  <si>
    <t>TX 500h</t>
  </si>
  <si>
    <t>TX 550h+</t>
  </si>
  <si>
    <t>UX 300h</t>
  </si>
  <si>
    <t>4Runner</t>
  </si>
  <si>
    <t>4Runner Hybrid</t>
  </si>
  <si>
    <t>bZ4x</t>
  </si>
  <si>
    <t>20% CH</t>
  </si>
  <si>
    <t>Camry Hybrid</t>
  </si>
  <si>
    <t>Corolla</t>
  </si>
  <si>
    <t>Corolla Cross</t>
  </si>
  <si>
    <t>BR</t>
  </si>
  <si>
    <t>Corolla Cross Hybrid</t>
  </si>
  <si>
    <t>Corolla Hatchback</t>
  </si>
  <si>
    <t>Corolla Hybrid</t>
  </si>
  <si>
    <t>Crown</t>
  </si>
  <si>
    <t>GR Corolla</t>
  </si>
  <si>
    <t>Grand Highlander</t>
  </si>
  <si>
    <t>Grand Highlander Hybrid</t>
  </si>
  <si>
    <t>Highlander</t>
  </si>
  <si>
    <t>Highlander Hybrid</t>
  </si>
  <si>
    <t>Land Cruiser</t>
  </si>
  <si>
    <t>Mirai</t>
  </si>
  <si>
    <t>Prius</t>
  </si>
  <si>
    <t>Prius Prime</t>
  </si>
  <si>
    <t>5% CH</t>
  </si>
  <si>
    <t>Rav4 PHEV</t>
  </si>
  <si>
    <t>Sequoia Hybrid</t>
  </si>
  <si>
    <t>Sienna HV</t>
  </si>
  <si>
    <t>Tacoma</t>
  </si>
  <si>
    <t>US, J</t>
  </si>
  <si>
    <t>Tacoma Hybrid</t>
  </si>
  <si>
    <t>Tundra</t>
  </si>
  <si>
    <t>Tundra Hybrid</t>
  </si>
  <si>
    <t>Volkswagen</t>
  </si>
  <si>
    <t>Atlas 4Motion</t>
  </si>
  <si>
    <t>31% M</t>
  </si>
  <si>
    <t>Atlas Cross Sport 4Motion</t>
  </si>
  <si>
    <t>33% M</t>
  </si>
  <si>
    <t>Atlas Cross Sport FWD</t>
  </si>
  <si>
    <t>Atlas FWD</t>
  </si>
  <si>
    <t>Golf GTI</t>
  </si>
  <si>
    <t>Golf R</t>
  </si>
  <si>
    <t>28% G</t>
  </si>
  <si>
    <t>ID. Buzz 4MOTION</t>
  </si>
  <si>
    <t>24% CH</t>
  </si>
  <si>
    <t>ID. Buzz RWD</t>
  </si>
  <si>
    <t>ID.4 82kWh AWD</t>
  </si>
  <si>
    <t>ID.4 82kWh RWD</t>
  </si>
  <si>
    <t>ID.4 Limited 62kWh RWD</t>
  </si>
  <si>
    <t>Jetta 1.5</t>
  </si>
  <si>
    <t>Jetta GLI (automatic)</t>
  </si>
  <si>
    <t>Jetta GLI (manual)</t>
  </si>
  <si>
    <t>Taos (FWD)</t>
  </si>
  <si>
    <t>Taos 4Motion</t>
  </si>
  <si>
    <t>Volvo</t>
  </si>
  <si>
    <t>EC40 Single Motor</t>
  </si>
  <si>
    <t>15% SW</t>
  </si>
  <si>
    <t>SW</t>
  </si>
  <si>
    <t>EC40 Twin Motor</t>
  </si>
  <si>
    <t>SW (RR Motor)</t>
  </si>
  <si>
    <t>CH (FR Motor)</t>
  </si>
  <si>
    <t>EX40 Single Motor</t>
  </si>
  <si>
    <t>EX90 Twin Motor Plus</t>
  </si>
  <si>
    <t>EX90 Twin Motor Ultra</t>
  </si>
  <si>
    <t>S60 B5</t>
  </si>
  <si>
    <t>S60 T8 Plug-in Hybrid</t>
  </si>
  <si>
    <t>15% FN</t>
  </si>
  <si>
    <t>S90 B6</t>
  </si>
  <si>
    <t>75% CH</t>
  </si>
  <si>
    <t>S90 T8 Plug-in Hybrid</t>
  </si>
  <si>
    <t>70% CH</t>
  </si>
  <si>
    <t>V60 Cross Country B5</t>
  </si>
  <si>
    <t>25% SW</t>
  </si>
  <si>
    <t>20% BE</t>
  </si>
  <si>
    <r>
      <rPr>
        <b/>
        <sz val="10"/>
        <rFont val="Arial"/>
        <family val="2"/>
      </rPr>
      <t>V60 T8 Polestar
Engineered Plug-in Hybrid</t>
    </r>
  </si>
  <si>
    <t>30% SW</t>
  </si>
  <si>
    <t>V90 Cross Country B6</t>
  </si>
  <si>
    <t>45% SW</t>
  </si>
  <si>
    <t>XC40 B5</t>
  </si>
  <si>
    <t>XC60 B5</t>
  </si>
  <si>
    <t>40% SW</t>
  </si>
  <si>
    <t>XC60 T8 Plug-in Hybrid</t>
  </si>
  <si>
    <t>XC90 B5</t>
  </si>
  <si>
    <t>50% SW</t>
  </si>
  <si>
    <t>XC90 B6</t>
  </si>
  <si>
    <t>XC90 T8 Plug-in Hybrid</t>
  </si>
  <si>
    <t>35% SW</t>
  </si>
  <si>
    <r>
      <rPr>
        <sz val="9"/>
        <rFont val="Arial"/>
        <family val="2"/>
      </rPr>
      <t>AU                          Australia
AT                            Austria
BE                           Belgium
BR                             Brazil
CH                             China
CU                             Cuba
CN                           Canada
CZ                    Czech Republic
DE                          Denmark
F                             France
FN                           Finland
G                           Germany
H                            Hungary
I                                 Italy
ID                          Indonesia
IN                               India
J                              Japan
K                              Korea
M                             Mexico
N                         Netherlands
OT                             Other
P                          Philippines
PL                            Poland
PO                           Portugal
R                           Romania
RU                            Russia
SA                       South Africa
SI                          Singapore
SL                           Slovakia
SP                             Spain
SW                           Sweden
T                              Turkey
TH                           Thailand
UK                       Great Britain
US                      United States</t>
    </r>
  </si>
  <si>
    <r>
      <rPr>
        <b/>
        <sz val="8"/>
        <rFont val="Arial"/>
        <family val="2"/>
      </rPr>
      <t>Vehicle Type on Part
567 Certification Label</t>
    </r>
  </si>
  <si>
    <r>
      <rPr>
        <b/>
        <sz val="8"/>
        <rFont val="Arial"/>
        <family val="2"/>
      </rPr>
      <t>Additional country of Origin for
Engine/Motor</t>
    </r>
  </si>
  <si>
    <r>
      <rPr>
        <b/>
        <sz val="8"/>
        <rFont val="Arial"/>
        <family val="2"/>
      </rPr>
      <t>Additional Country of Origin for the
Transmission(s)</t>
    </r>
  </si>
  <si>
    <t>Engine Source</t>
  </si>
  <si>
    <t>Transmission Source</t>
  </si>
  <si>
    <t>HQ</t>
  </si>
  <si>
    <t>Profit</t>
  </si>
  <si>
    <t>Labor</t>
  </si>
  <si>
    <t>R&amp;D</t>
  </si>
  <si>
    <t>Transmission</t>
  </si>
  <si>
    <t>Inventory and Capital</t>
  </si>
  <si>
    <t>Engine</t>
  </si>
  <si>
    <t>Body, Interior, Electrical</t>
  </si>
  <si>
    <t>%Content US/Canada</t>
  </si>
  <si>
    <t>total</t>
  </si>
  <si>
    <t>RANK</t>
  </si>
  <si>
    <t>Total</t>
  </si>
  <si>
    <t>Carline</t>
  </si>
  <si>
    <t>Model  3 Performance</t>
  </si>
  <si>
    <t>Model Y Long Range</t>
  </si>
  <si>
    <t>Model Y</t>
  </si>
  <si>
    <t xml:space="preserve">Model X </t>
  </si>
  <si>
    <t>Mustang GT AT</t>
  </si>
  <si>
    <t>Mustang GT 5.0L</t>
  </si>
  <si>
    <t>Mustang GT Coupe Premium</t>
  </si>
  <si>
    <t>General Motors LLC</t>
  </si>
  <si>
    <t>Passport Trailsport</t>
  </si>
  <si>
    <t>Stellantis</t>
  </si>
  <si>
    <t xml:space="preserve">Wrangler Rubicon </t>
  </si>
  <si>
    <t>Wrangler Sahara</t>
  </si>
  <si>
    <t>ID.4 AWD 82KWH</t>
  </si>
  <si>
    <t>Chevrolet</t>
  </si>
  <si>
    <t>Colorado 2.7L</t>
  </si>
  <si>
    <t>Canyon 4WD AT4 Crew Cab</t>
  </si>
  <si>
    <t>Canyon Denali 4WD Crew Cab</t>
  </si>
  <si>
    <t>Colorado LT Crew Cab 2WD 2.7L</t>
  </si>
  <si>
    <t>Colorado Z71 Crew Cab 4WD 2.7L</t>
  </si>
  <si>
    <t>ID.4 RWD 62KWH</t>
  </si>
  <si>
    <t>ID.4 RWD 82KWH</t>
  </si>
  <si>
    <t>Odyssey All</t>
  </si>
  <si>
    <t>Ridgeline</t>
  </si>
  <si>
    <t>Pilot All</t>
  </si>
  <si>
    <t>Lucid Motors</t>
  </si>
  <si>
    <t xml:space="preserve">Lucid </t>
  </si>
  <si>
    <t>Air</t>
  </si>
  <si>
    <t>Mustang GT MT</t>
  </si>
  <si>
    <t>Corvette Z06</t>
  </si>
  <si>
    <t>Camaro 1LS Coupe Turbo</t>
  </si>
  <si>
    <t>RDX All</t>
  </si>
  <si>
    <t>Accord 1.5T Sport SE</t>
  </si>
  <si>
    <t>Accord 2.0T TRG</t>
  </si>
  <si>
    <t>TLX All other</t>
  </si>
  <si>
    <t>Model  3 RWD</t>
  </si>
  <si>
    <t>Corvette Sting Ray</t>
  </si>
  <si>
    <t>Malibu LS, LT</t>
  </si>
  <si>
    <t xml:space="preserve">Sorento </t>
  </si>
  <si>
    <t>CR-V 1.5T FWD EXL</t>
  </si>
  <si>
    <t xml:space="preserve">CR-V 1.5T AWD LX </t>
  </si>
  <si>
    <t>Civic 5DR</t>
  </si>
  <si>
    <t>Tahoe 4WD LT 3.0 L Turbo Diesel</t>
  </si>
  <si>
    <t>Suburban 4WD Premier 6.2L V-8</t>
  </si>
  <si>
    <t>Yukon 4WD Denali 6.2L</t>
  </si>
  <si>
    <t>Silverado Crew  4WD 3.0L TD STD Box</t>
  </si>
  <si>
    <t>Model  3 Long Range</t>
  </si>
  <si>
    <t>Camry SE AWD</t>
  </si>
  <si>
    <t>ES 250</t>
  </si>
  <si>
    <t>ES 350</t>
  </si>
  <si>
    <t>Sportage EX FWD</t>
  </si>
  <si>
    <t>Sportage X-Line AWD</t>
  </si>
  <si>
    <t>F 150  2.7L, 5.0,  5.2L</t>
  </si>
  <si>
    <t>Mustang GT 2.3L</t>
  </si>
  <si>
    <t>Escape 2.0L</t>
  </si>
  <si>
    <t>Camaro 1LT, 2LT, 3LT Auto</t>
  </si>
  <si>
    <t>Durango GT Plus AWD</t>
  </si>
  <si>
    <t>Wrangler Rubicon  4xe</t>
  </si>
  <si>
    <t>Gladiator  Mohave 3.6L</t>
  </si>
  <si>
    <t>Gladiator Willys 4x4</t>
  </si>
  <si>
    <t>Wrangler Willys 4xe</t>
  </si>
  <si>
    <t>Tuscon FWD VIN=1,4,5</t>
  </si>
  <si>
    <t>Tucson AWD</t>
  </si>
  <si>
    <t>Explorer 2.3L , 3.3 L</t>
  </si>
  <si>
    <t>Grand Cherokee Laredo 3.6L</t>
  </si>
  <si>
    <t>Sienna Hybrid</t>
  </si>
  <si>
    <t>F 150  Lightning EV</t>
  </si>
  <si>
    <t>QX60</t>
  </si>
  <si>
    <t>Cherokee Altitude LUX 2.4L</t>
  </si>
  <si>
    <t>RAM 1500 Big Horn</t>
  </si>
  <si>
    <t>Pacifica Limited S</t>
  </si>
  <si>
    <t>Lyric EV</t>
  </si>
  <si>
    <t>Corolla VIN = 1, 4, 5</t>
  </si>
  <si>
    <t>Cherokee Latitude 4X4</t>
  </si>
  <si>
    <t xml:space="preserve">Wagoneer </t>
  </si>
  <si>
    <t>Wagoneer Series 2 4x4</t>
  </si>
  <si>
    <t>Corsair Hybrid PHEV</t>
  </si>
  <si>
    <t>Bronco  2.7, 3.0L</t>
  </si>
  <si>
    <t>Durango SRT 392 Plus</t>
  </si>
  <si>
    <t>Durango R/T  Blacktop AWD RWD</t>
  </si>
  <si>
    <t>RAV 4 VIN=2 or J</t>
  </si>
  <si>
    <t>Rav 4 XLE AWD</t>
  </si>
  <si>
    <t>Altima  4 cyl</t>
  </si>
  <si>
    <t>Grand Cherokee 4Xe</t>
  </si>
  <si>
    <t>Wrangler Rubicon 392 Final Edition</t>
  </si>
  <si>
    <t>Rav 4 Hybrid VIN = 1,4,5</t>
  </si>
  <si>
    <t>Titan</t>
  </si>
  <si>
    <t>Civic 4DR (VIN=2)</t>
  </si>
  <si>
    <t>Tahoe 4WD Gas</t>
  </si>
  <si>
    <t>Suburban 6.2L V-8</t>
  </si>
  <si>
    <t>Silverado DBL 2WD 2.7L</t>
  </si>
  <si>
    <t>Ranger All</t>
  </si>
  <si>
    <t xml:space="preserve">Acadia Elevation AWD </t>
  </si>
  <si>
    <t>Acadia AWD AT4 and Denali 2.5L</t>
  </si>
  <si>
    <t>Traverse.RS AWD</t>
  </si>
  <si>
    <t>Cherokee L Altitude X</t>
  </si>
  <si>
    <t>Grand Cherokee PHEV</t>
  </si>
  <si>
    <t>TLX Type-S</t>
  </si>
  <si>
    <t>CR-V 1.5T AWD EX-L (VIN=2)</t>
  </si>
  <si>
    <t xml:space="preserve">F 150  3.5L </t>
  </si>
  <si>
    <t>Escape 1.5L</t>
  </si>
  <si>
    <t>Esape PHEV</t>
  </si>
  <si>
    <t>Silverado Crew  4WD 3.0L TD Short Box</t>
  </si>
  <si>
    <t>Silverado Crew  ZR2 4WD 6.2L</t>
  </si>
  <si>
    <t>Silverado Crew  LTZ 5.3L</t>
  </si>
  <si>
    <t>Sierra 1500 Denali</t>
  </si>
  <si>
    <t>Sierra 1500 Elevation</t>
  </si>
  <si>
    <t>Accord Sport Touring</t>
  </si>
  <si>
    <t>Explorer 3.0L</t>
  </si>
  <si>
    <t>Pacifica Touring L AWD</t>
  </si>
  <si>
    <t>Pacifica Hybrid Touring</t>
  </si>
  <si>
    <t xml:space="preserve">Civic 5DR  (VIN = J) </t>
  </si>
  <si>
    <t>Bronco 2.3L</t>
  </si>
  <si>
    <t>Atlas (FWD)</t>
  </si>
  <si>
    <t>Atlas  Cross Sport 2.0L (AWD)</t>
  </si>
  <si>
    <t>Maverick 2.0L</t>
  </si>
  <si>
    <t>Atlas (AWD)</t>
  </si>
  <si>
    <t>Atlas  Cross Sport 2.0L (FWD)</t>
  </si>
  <si>
    <t>Expedition MAX</t>
  </si>
  <si>
    <t>Silverado Crew  Custom 4WD 2.7L</t>
  </si>
  <si>
    <t>Sierra 1500 PRO</t>
  </si>
  <si>
    <t>GLE SUV (350-4M)</t>
  </si>
  <si>
    <t>X4</t>
  </si>
  <si>
    <t>Altima  4 cyl Turbo</t>
  </si>
  <si>
    <t>Edge AWD</t>
  </si>
  <si>
    <t xml:space="preserve">X6 </t>
  </si>
  <si>
    <t>X3 M40i</t>
  </si>
  <si>
    <t>Rogue VIN = 1,4,5</t>
  </si>
  <si>
    <t>GV 70 VIN=1,4,5</t>
  </si>
  <si>
    <t>HR-V</t>
  </si>
  <si>
    <t>Maverick 2.5 L</t>
  </si>
  <si>
    <t>S60 Recharge</t>
  </si>
  <si>
    <t>GV 70 EV</t>
  </si>
  <si>
    <t>Rav 4 Hybrid (VIN=2 or J)</t>
  </si>
  <si>
    <t xml:space="preserve">GLE SUV </t>
  </si>
  <si>
    <t>GLS SUV All</t>
  </si>
  <si>
    <t>EQE SUV</t>
  </si>
  <si>
    <t>EQS SUV</t>
  </si>
  <si>
    <t>Maserati</t>
  </si>
  <si>
    <t>MC 20</t>
  </si>
  <si>
    <t>Jetta (Automatic)</t>
  </si>
  <si>
    <t xml:space="preserve">Envision </t>
  </si>
  <si>
    <t>Rogue VIN = J</t>
  </si>
  <si>
    <t>Trailblazer AWD LT</t>
  </si>
  <si>
    <t>Fiat 500 series</t>
  </si>
  <si>
    <t>Encore</t>
  </si>
  <si>
    <t>Range Rover Evoque Dynamic SE</t>
  </si>
  <si>
    <t>X3 xDrive 30i</t>
  </si>
  <si>
    <t>Quattroporte</t>
  </si>
  <si>
    <t>Ghibli</t>
  </si>
  <si>
    <t>Levante</t>
  </si>
  <si>
    <t>GranTurismo Modena</t>
  </si>
  <si>
    <t>GranCabario</t>
  </si>
  <si>
    <t>Grecale GT</t>
  </si>
  <si>
    <t>Hornet R/T Plus E AWD</t>
  </si>
  <si>
    <t>All</t>
  </si>
  <si>
    <t>Mazda3 VIN=J</t>
  </si>
  <si>
    <t>Forte</t>
  </si>
  <si>
    <t>F-Type P450 R Dynamic</t>
  </si>
  <si>
    <t>F-Type R75 AWD</t>
  </si>
  <si>
    <t>2 Series Coupe/Convertible</t>
  </si>
  <si>
    <t>Jetta (Manual)</t>
  </si>
  <si>
    <t>Outlander ES</t>
  </si>
  <si>
    <t>Range Rover Sport Dynamic SE</t>
  </si>
  <si>
    <t>Range Rover Sport  SE</t>
  </si>
  <si>
    <t>Tiguan</t>
  </si>
  <si>
    <t>Taos</t>
  </si>
  <si>
    <t>Outlander Black Edition</t>
  </si>
  <si>
    <t>Outlander SE</t>
  </si>
  <si>
    <t>Outlander SEL</t>
  </si>
  <si>
    <t>XF R Dynamic SE AWD</t>
  </si>
  <si>
    <t>GV 80</t>
  </si>
  <si>
    <t>G 90</t>
  </si>
  <si>
    <t>GV 70 VIN=K</t>
  </si>
  <si>
    <t>G 70</t>
  </si>
  <si>
    <t>Q5 All</t>
  </si>
  <si>
    <t>Golf  GTI</t>
  </si>
  <si>
    <t>Niro Plug In Hybrid</t>
  </si>
  <si>
    <t>Soul S, LX</t>
  </si>
  <si>
    <t>Defender 110 SE</t>
  </si>
  <si>
    <t>Defender 130 X, S</t>
  </si>
  <si>
    <t>Sonata N-Line</t>
  </si>
  <si>
    <t>GV 60 EV</t>
  </si>
  <si>
    <t>i7</t>
  </si>
  <si>
    <t>i4</t>
  </si>
  <si>
    <t>A4</t>
  </si>
  <si>
    <t>e-tron all</t>
  </si>
  <si>
    <t xml:space="preserve">All others </t>
  </si>
  <si>
    <t>S90</t>
  </si>
  <si>
    <t>XC40 (all)</t>
  </si>
  <si>
    <t>XC60 (all)</t>
  </si>
  <si>
    <t>XC90 Recharge T8</t>
  </si>
  <si>
    <t>XC90 (all)</t>
  </si>
  <si>
    <t>V60 (all)</t>
  </si>
  <si>
    <t>XC40</t>
  </si>
  <si>
    <t>C40 Recharge RWD</t>
  </si>
  <si>
    <t>C40 Recharge Twin AWD</t>
  </si>
  <si>
    <t>Crown LTD</t>
  </si>
  <si>
    <t>BZ4X EV</t>
  </si>
  <si>
    <t>Corolla GR</t>
  </si>
  <si>
    <t>RX 450h</t>
  </si>
  <si>
    <t>Rav 4 Prime PHEV</t>
  </si>
  <si>
    <t>GR 86</t>
  </si>
  <si>
    <t>IS 300/350</t>
  </si>
  <si>
    <t>UX 250h</t>
  </si>
  <si>
    <t>UX 200</t>
  </si>
  <si>
    <t>UX Hybrid</t>
  </si>
  <si>
    <t>LC All</t>
  </si>
  <si>
    <t>LS All</t>
  </si>
  <si>
    <t>RC</t>
  </si>
  <si>
    <t>4 Runner</t>
  </si>
  <si>
    <t>RZ 450e</t>
  </si>
  <si>
    <t>Prius  All</t>
  </si>
  <si>
    <t>Venza*</t>
  </si>
  <si>
    <t>Venza Hybrid*</t>
  </si>
  <si>
    <t>WRX STI</t>
  </si>
  <si>
    <t>Solterra</t>
  </si>
  <si>
    <t>GTR</t>
  </si>
  <si>
    <t>Arya Engage</t>
  </si>
  <si>
    <t>Q50</t>
  </si>
  <si>
    <t>370Z</t>
  </si>
  <si>
    <t>Eclipse All</t>
  </si>
  <si>
    <t>Mirage All</t>
  </si>
  <si>
    <t>Outlander PHEV All</t>
  </si>
  <si>
    <t>Outlander Sport All</t>
  </si>
  <si>
    <t>GLA SUV All</t>
  </si>
  <si>
    <t>GLB SUV</t>
  </si>
  <si>
    <t>G-Class SUV</t>
  </si>
  <si>
    <t>EQE Sedan</t>
  </si>
  <si>
    <t>EQS Sedan</t>
  </si>
  <si>
    <t>S-Class All</t>
  </si>
  <si>
    <t>SL-Class</t>
  </si>
  <si>
    <t>C-Class All</t>
  </si>
  <si>
    <t>GLC SUV All</t>
  </si>
  <si>
    <t xml:space="preserve">AMG GT </t>
  </si>
  <si>
    <t>CLA All</t>
  </si>
  <si>
    <t>E-Class All</t>
  </si>
  <si>
    <t>CX-70 PHEV, MHEV</t>
  </si>
  <si>
    <t>Mazda3 VIN=3</t>
  </si>
  <si>
    <t>CX-90 PHEV, MHEV</t>
  </si>
  <si>
    <t>EV6 Electric</t>
  </si>
  <si>
    <t>Discovery Metropolitan Edition</t>
  </si>
  <si>
    <t>I-Pace EV</t>
  </si>
  <si>
    <t>Tucson Hybrid/PHEV</t>
  </si>
  <si>
    <t>5 Series</t>
  </si>
  <si>
    <t>7 Series</t>
  </si>
  <si>
    <t xml:space="preserve">8 Series </t>
  </si>
  <si>
    <t>4 Series</t>
  </si>
  <si>
    <t>Cooper</t>
  </si>
  <si>
    <t xml:space="preserve">All </t>
  </si>
  <si>
    <t>Q4 e-tron 40 RWD</t>
  </si>
  <si>
    <t>Q4 e-tron 50</t>
  </si>
  <si>
    <t>A3</t>
  </si>
  <si>
    <t>GX 550</t>
  </si>
  <si>
    <t>Rank</t>
  </si>
  <si>
    <t>Author: Alexia Lipman</t>
  </si>
  <si>
    <t>Directions</t>
  </si>
  <si>
    <t>1. Download newest AALA spreadsheet from the National Highway Traffic Safety Administration</t>
  </si>
  <si>
    <t>https://www.nhtsa.gov/sites/nhtsa.gov/files/2025-04/MY2025-AALA-Alphabetical%204_7_2025.pdf</t>
  </si>
  <si>
    <t>Reference</t>
  </si>
  <si>
    <t>4. Based on information from the AALA report, create formulas to populate values for columns N:Q. For example, if an engine was made in the U.S., the value for engine source should be 1. If not, the value should be 0.</t>
  </si>
  <si>
    <t>6. Sum S:Y for a total score and sort the score in descending order to rank models.</t>
  </si>
  <si>
    <t>Email: alexia.caroline.lipman@gmail.com</t>
  </si>
  <si>
    <t>Percent Content
US/</t>
  </si>
  <si>
    <t>See '2025 Calculations'</t>
  </si>
  <si>
    <t>See '2025 Original' tab</t>
  </si>
  <si>
    <t xml:space="preserve">2. Convert spreadsheet to excel (Adobe Acrobat Reader can do this) and spot check that everything was copied over properly. </t>
  </si>
  <si>
    <t>3 Create another tab and apply "clean" formula to cells to get rid of any weird formatting. Also add additional columns (D:Q) to match 2024 Kogod spreadsheet.</t>
  </si>
  <si>
    <t>5. Copy over formulas from 2024 Kogod spreadsheet for columns S:Y. Formulas refer to values from N:Q.</t>
  </si>
  <si>
    <t>See 2024 Final</t>
  </si>
  <si>
    <t>Questions</t>
  </si>
  <si>
    <t>1. Do we incoproate the "additional" countries of origin (i.e., columns I, K, and M) into the score? For example, if the car is assembled in China but also in the U.S., would the model receive the same score as a car assembled solely in the U.S.? Right now, I have not accounted for these columns in the scoring.</t>
  </si>
  <si>
    <t>Vehicle Type on Part567 Certification Label</t>
  </si>
  <si>
    <t>Percent ContentUS/</t>
  </si>
  <si>
    <t>Additional country of Origin forEngine/Motor</t>
  </si>
  <si>
    <t>Additional Country of Origin for theTransmission(s)</t>
  </si>
  <si>
    <t>0.75</t>
  </si>
  <si>
    <t/>
  </si>
  <si>
    <t>0.7</t>
  </si>
  <si>
    <t>0.65</t>
  </si>
  <si>
    <t>0.74</t>
  </si>
  <si>
    <t>0.73</t>
  </si>
  <si>
    <t>0.6</t>
  </si>
  <si>
    <t>0.71</t>
  </si>
  <si>
    <t>0.57</t>
  </si>
  <si>
    <t>0.68</t>
  </si>
  <si>
    <t>0.8</t>
  </si>
  <si>
    <t>0.49</t>
  </si>
  <si>
    <t>0.55</t>
  </si>
  <si>
    <t>0.43</t>
  </si>
  <si>
    <t>0.41</t>
  </si>
  <si>
    <t>0.4</t>
  </si>
  <si>
    <t>0.39</t>
  </si>
  <si>
    <t>0.63</t>
  </si>
  <si>
    <t>0.38</t>
  </si>
  <si>
    <t>0.37</t>
  </si>
  <si>
    <t>0.31</t>
  </si>
  <si>
    <t>0.5</t>
  </si>
  <si>
    <t>0.69</t>
  </si>
  <si>
    <t>0.62</t>
  </si>
  <si>
    <t>0.45</t>
  </si>
  <si>
    <t>0.46</t>
  </si>
  <si>
    <t>0.42</t>
  </si>
  <si>
    <t>0.47</t>
  </si>
  <si>
    <t>0.36</t>
  </si>
  <si>
    <t>0.35</t>
  </si>
  <si>
    <t>0.59</t>
  </si>
  <si>
    <t>0.58</t>
  </si>
  <si>
    <t>0.56</t>
  </si>
  <si>
    <t>0.28</t>
  </si>
  <si>
    <t>0.3</t>
  </si>
  <si>
    <t>0.12</t>
  </si>
  <si>
    <t>0.32</t>
  </si>
  <si>
    <t>0.27</t>
  </si>
  <si>
    <t>0.23</t>
  </si>
  <si>
    <t>0.26</t>
  </si>
  <si>
    <t>0.25</t>
  </si>
  <si>
    <t>0</t>
  </si>
  <si>
    <t>0.2</t>
  </si>
  <si>
    <t>0.17</t>
  </si>
  <si>
    <t>EQE SUV (EQE 350+/EQE 350-4M/EQE500-4M)</t>
  </si>
  <si>
    <t>0.1</t>
  </si>
  <si>
    <t>EQS SUV(EQS450+/450-4M/580-4M/680 Maybach)</t>
  </si>
  <si>
    <t>0.09</t>
  </si>
  <si>
    <t>0.15</t>
  </si>
  <si>
    <t>0.13</t>
  </si>
  <si>
    <t>0.21</t>
  </si>
  <si>
    <t>0.18</t>
  </si>
  <si>
    <t>0.05</t>
  </si>
  <si>
    <t>0.03</t>
  </si>
  <si>
    <t>0.02</t>
  </si>
  <si>
    <t>0.07</t>
  </si>
  <si>
    <t>0.08</t>
  </si>
  <si>
    <t>Range Rover Velar(2.0L I4 Gasoline Turbocharged)</t>
  </si>
  <si>
    <t>0.06</t>
  </si>
  <si>
    <t>Range Rover 3.0L Turbocharged(Gasoline)</t>
  </si>
  <si>
    <t>Range Rover 3.0LTurbocharged (Gasoline)    LWB</t>
  </si>
  <si>
    <t>Range Rover 4.4LTurbocharged (Gasoline)  LWB</t>
  </si>
  <si>
    <t>Range Rover 4.4L V8Turbocharged (Gasoline)</t>
  </si>
  <si>
    <t>Range Rover Sport3.0L Turbocharged (Gasoline)</t>
  </si>
  <si>
    <t>Range Rover Sport 3.0L TurbochargedPHEV (Gasoline)</t>
  </si>
  <si>
    <t>Range Rover Sport4.4L Turbocharged (Gasoline)</t>
  </si>
  <si>
    <t>0.04</t>
  </si>
  <si>
    <t>0.01</t>
  </si>
  <si>
    <t>F-Pace (2.0L I4Turbocharged)</t>
  </si>
  <si>
    <t>I-PACE EV400 HSE(394hp Elec Motors/90kWh Batt)</t>
  </si>
  <si>
    <t>I-PACE EV400 Waymo(394hp Elec Motors/90kWh Batt)</t>
  </si>
  <si>
    <t>AMG GT 4-dr Coupe (AMG GT43/AMGGT53)</t>
  </si>
  <si>
    <t>EQB-Class (EQB 250+/EQB 300-4M/EQB 350-4M)</t>
  </si>
  <si>
    <t>EQE Sedan (EQE 350+/350-4M/500-4M/AMG EQE 4M)</t>
  </si>
  <si>
    <t>EQS Sedan (EQS 450+/450-4M/580-4M/AMG EQS)</t>
  </si>
  <si>
    <t>GLB SUV(GLB250/GLB250- 4M/GLB 35)</t>
  </si>
  <si>
    <t>V60 T8 PolestarEngineered Plug-in Hybrid</t>
  </si>
  <si>
    <t>Model 3 Long Range All</t>
  </si>
  <si>
    <t>Model Y Long Range All</t>
  </si>
  <si>
    <t>A3 Sedan All</t>
  </si>
  <si>
    <t>A5 Sedan All</t>
  </si>
  <si>
    <t>A6 All</t>
  </si>
  <si>
    <t>Q3 All</t>
  </si>
  <si>
    <t>Q4 e-tron All</t>
  </si>
  <si>
    <t>Q6 e-tron All</t>
  </si>
  <si>
    <t>Q7 All</t>
  </si>
  <si>
    <t>Q8 All</t>
  </si>
  <si>
    <t>RS 5,6,7,8</t>
  </si>
  <si>
    <t>S All</t>
  </si>
  <si>
    <t>Cooper All</t>
  </si>
  <si>
    <t>4 Series  All</t>
  </si>
  <si>
    <t>M4 All</t>
  </si>
  <si>
    <t>M5 All</t>
  </si>
  <si>
    <t>Ranger (2.7L, 3.0L)</t>
  </si>
  <si>
    <t>Ranger (2.3L)</t>
  </si>
  <si>
    <t>F150 3.5L</t>
  </si>
  <si>
    <t>F150 2.7L, 5.0L, 5.2L</t>
  </si>
  <si>
    <t>Bronco 2.7L, 3.0L</t>
  </si>
  <si>
    <t>Escape 1.5L, 2.5L</t>
  </si>
  <si>
    <t>Mustang 2.3L</t>
  </si>
  <si>
    <t>Maverick 2.5L</t>
  </si>
  <si>
    <t>Bronco Sport 2.0L</t>
  </si>
  <si>
    <t>Bronco Sport 1.5L</t>
  </si>
  <si>
    <t>Mustang GT Fastback</t>
  </si>
  <si>
    <t xml:space="preserve">Mustang 5.0L </t>
  </si>
  <si>
    <t>F150 Lightning EV</t>
  </si>
  <si>
    <t>F150 Lightennig</t>
  </si>
  <si>
    <t>MDX All</t>
  </si>
  <si>
    <t>HR-V All</t>
  </si>
  <si>
    <t>GLE All</t>
  </si>
  <si>
    <t>AMG GT All</t>
  </si>
  <si>
    <t xml:space="preserve">C-Class Coupe </t>
  </si>
  <si>
    <t>CLA Coupe</t>
  </si>
  <si>
    <t xml:space="preserve">CLE-Class </t>
  </si>
  <si>
    <t>E-Class Sedan /Wagon</t>
  </si>
  <si>
    <t xml:space="preserve">G-Class SUV </t>
  </si>
  <si>
    <t>GLC Coupe</t>
  </si>
  <si>
    <t xml:space="preserve">GLC SUV  </t>
  </si>
  <si>
    <t>Rogue VIN=1,4,5</t>
  </si>
  <si>
    <t>Rogue VIN=J</t>
  </si>
  <si>
    <t>SQ8 All</t>
  </si>
  <si>
    <t>Tucson VIN=3</t>
  </si>
  <si>
    <t>Tucson VIN=K</t>
  </si>
  <si>
    <t>F-TYPE  All</t>
  </si>
  <si>
    <t>Range Rover Velar</t>
  </si>
  <si>
    <t>XF  All</t>
  </si>
  <si>
    <t>Defender All</t>
  </si>
  <si>
    <t>F-Pace All</t>
  </si>
  <si>
    <t>Eclipse Cross All</t>
  </si>
  <si>
    <t>Outlander PHEV  All</t>
  </si>
  <si>
    <t>LC 500 All</t>
  </si>
  <si>
    <t>Civic  5Dr VIN=J</t>
  </si>
  <si>
    <t>Civic 4D VIN=2</t>
  </si>
  <si>
    <t>CR-V AWD VIN=2</t>
  </si>
  <si>
    <t>CR-V ALL</t>
  </si>
  <si>
    <t>CR-V FWD VIN=2</t>
  </si>
  <si>
    <t>Z4 (see Toyota Supra)</t>
  </si>
  <si>
    <t>Supra (see BMW Z4)</t>
  </si>
  <si>
    <t>Envision</t>
  </si>
  <si>
    <t>90% CH</t>
  </si>
  <si>
    <t>Tucson VIN=1,4,5</t>
  </si>
  <si>
    <t>CR-V AWD VIN=1,4,5</t>
  </si>
  <si>
    <t>CR-V FWD VIN=1,4,5</t>
  </si>
  <si>
    <t>Civic  5Dr VIN=1,4,5</t>
  </si>
  <si>
    <t>Silverado HD VIN=2</t>
  </si>
  <si>
    <t>Silverado VIN=2,3</t>
  </si>
  <si>
    <t>Sierra VIN=2,3</t>
  </si>
  <si>
    <t>Mustang 5.0L</t>
  </si>
  <si>
    <t xml:space="preserve">EQE SUV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</si>
</sst>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7" x14ac:knownFonts="1">
    <font>
      <sz val="10"/>
      <color rgb="FF000000"/>
      <name val="Times New Roman"/>
      <charset val="204"/>
    </font>
    <font>
      <sz val="12"/>
      <color theme="1"/>
      <name val="Calibri"/>
      <family val="2"/>
      <scheme val="minor"/>
    </font>
    <font>
      <sz val="10"/>
      <color rgb="FF000000"/>
      <name val="Times New Roman"/>
      <family val="1"/>
    </font>
    <font>
      <sz val="12"/>
      <color theme="0"/>
      <name val="Calibri"/>
      <family val="2"/>
      <scheme val="minor"/>
    </font>
    <font>
      <b/>
      <sz val="10"/>
      <name val="Arial"/>
      <family val="2"/>
    </font>
    <font>
      <sz val="10"/>
      <color rgb="FF000000"/>
      <name val="Times New Roman"/>
      <family val="1"/>
    </font>
    <font>
      <b/>
      <sz val="10"/>
      <color rgb="FF000000"/>
      <name val="Arial"/>
      <family val="2"/>
    </font>
    <font>
      <sz val="9"/>
      <color rgb="FF000000"/>
      <name val="Times New Roman"/>
      <family val="1"/>
    </font>
    <font>
      <sz val="9"/>
      <name val="Arial"/>
      <family val="2"/>
    </font>
    <font>
      <sz val="8"/>
      <color rgb="FF000000"/>
      <name val="Times New Roman"/>
      <family val="1"/>
    </font>
    <font>
      <b/>
      <sz val="8"/>
      <name val="Arial"/>
      <family val="2"/>
    </font>
    <font>
      <b/>
      <sz val="11"/>
      <color rgb="FF000000"/>
      <name val="Arial"/>
      <family val="2"/>
    </font>
    <font>
      <b/>
      <sz val="9"/>
      <color rgb="FF000000"/>
      <name val="Arial"/>
      <family val="2"/>
    </font>
    <font>
      <b/>
      <sz val="11"/>
      <color rgb="FF000000"/>
      <name val="Times New Roman"/>
      <family val="1"/>
    </font>
    <font>
      <b/>
      <sz val="11"/>
      <color theme="1"/>
      <name val="Times New Roman"/>
      <family val="1"/>
    </font>
    <font>
      <sz val="10"/>
      <color theme="1"/>
      <name val="Times New Roman"/>
      <family val="1"/>
    </font>
    <font>
      <sz val="10"/>
      <name val="Times New Roman"/>
      <family val="1"/>
    </font>
    <font>
      <sz val="10"/>
      <color rgb="FFFF0000"/>
      <name val="Times New Roman"/>
      <family val="1"/>
    </font>
    <font>
      <sz val="10"/>
      <name val="Calibri"/>
      <family val="2"/>
      <scheme val="minor"/>
    </font>
    <font>
      <sz val="11"/>
      <name val="Calibri"/>
      <family val="2"/>
      <scheme val="minor"/>
    </font>
    <font>
      <u/>
      <sz val="10"/>
      <color theme="10"/>
      <name val="Times New Roman"/>
      <family val="1"/>
    </font>
    <font>
      <sz val="12"/>
      <color rgb="FF000000"/>
      <name val="Times New Roman"/>
      <family val="1"/>
    </font>
    <font>
      <b/>
      <sz val="12"/>
      <color rgb="FF000000"/>
      <name val="Arial"/>
      <family val="2"/>
    </font>
    <font>
      <sz val="12"/>
      <color rgb="FF000000"/>
      <name val="Arial"/>
      <family val="2"/>
    </font>
    <font>
      <u/>
      <sz val="12"/>
      <color theme="10"/>
      <name val="Arial"/>
      <family val="2"/>
    </font>
    <font>
      <i/>
      <sz val="12"/>
      <color rgb="FF000000"/>
      <name val="Arial"/>
      <family val="2"/>
    </font>
    <font>
      <i/>
      <u/>
      <sz val="12"/>
      <color theme="10"/>
      <name val="Arial"/>
      <family val="2"/>
    </font>
  </fonts>
  <fills count="13">
    <fill>
      <patternFill patternType="none"/>
    </fill>
    <fill>
      <patternFill patternType="gray125"/>
    </fill>
    <fill>
      <patternFill patternType="solid">
        <fgColor theme="5" tint="0.39997558519241921"/>
        <bgColor indexed="65"/>
      </patternFill>
    </fill>
    <fill>
      <patternFill patternType="solid">
        <fgColor theme="6"/>
      </patternFill>
    </fill>
    <fill>
      <patternFill patternType="solid">
        <fgColor rgb="FFFFFF00"/>
        <bgColor rgb="FF1155CC"/>
      </patternFill>
    </fill>
    <fill>
      <patternFill patternType="solid">
        <fgColor rgb="FFCFE2F3"/>
        <bgColor rgb="FFCFE2F3"/>
      </patternFill>
    </fill>
    <fill>
      <patternFill patternType="solid">
        <fgColor theme="0" tint="-0.14999847407452621"/>
        <bgColor indexed="64"/>
      </patternFill>
    </fill>
    <fill>
      <patternFill patternType="solid">
        <fgColor rgb="FF8DB3E2"/>
        <bgColor rgb="FF8DB3E2"/>
      </patternFill>
    </fill>
    <fill>
      <patternFill patternType="solid">
        <fgColor rgb="FF92D050"/>
        <bgColor rgb="FFEEECE1"/>
      </patternFill>
    </fill>
    <fill>
      <patternFill patternType="solid">
        <fgColor rgb="FF92D050"/>
        <bgColor indexed="64"/>
      </patternFill>
    </fill>
    <fill>
      <patternFill patternType="solid">
        <fgColor rgb="FF92D050"/>
        <bgColor rgb="FFFF0000"/>
      </patternFill>
    </fill>
    <fill>
      <patternFill patternType="solid">
        <fgColor rgb="FF92D050"/>
        <bgColor rgb="FFFFFF00"/>
      </patternFill>
    </fill>
    <fill>
      <patternFill patternType="solid">
        <fgColor rgb="FF92D050"/>
      </patternFill>
    </fill>
  </fills>
  <borders count="4">
    <border>
      <left/>
      <right/>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5">
    <xf numFmtId="0" fontId="0" fillId="0" borderId="0"/>
    <xf numFmtId="9" fontId="2" fillId="0" borderId="0" applyFont="0" applyFill="0" applyBorder="0" applyAlignment="0" applyProtection="0"/>
    <xf numFmtId="0" fontId="1" fillId="2" borderId="0" applyNumberFormat="0" applyBorder="0" applyAlignment="0" applyProtection="0"/>
    <xf numFmtId="0" fontId="3" fillId="3" borderId="0" applyNumberFormat="0" applyBorder="0" applyAlignment="0" applyProtection="0"/>
    <xf numFmtId="0" fontId="20" fillId="0" borderId="0" applyNumberFormat="0" applyFill="0" applyBorder="0" applyAlignment="0" applyProtection="0"/>
  </cellStyleXfs>
  <cellXfs count="90">
    <xf numFmtId="0" fontId="0" fillId="0" borderId="0" xfId="0" applyAlignment="1">
      <alignment horizontal="left" vertical="top"/>
    </xf>
    <xf numFmtId="0" fontId="5" fillId="0" borderId="0" xfId="0" applyFont="1" applyAlignment="1">
      <alignment horizontal="left" vertical="top"/>
    </xf>
    <xf numFmtId="0" fontId="4" fillId="0" borderId="0" xfId="0" applyFont="1" applyAlignment="1">
      <alignment horizontal="center" vertical="center" wrapText="1"/>
    </xf>
    <xf numFmtId="0" fontId="5" fillId="0" borderId="0" xfId="0" applyFont="1" applyAlignment="1">
      <alignment horizontal="left" vertical="top" wrapText="1"/>
    </xf>
    <xf numFmtId="0" fontId="5" fillId="0" borderId="0" xfId="0" applyFont="1" applyAlignment="1">
      <alignment horizontal="center" vertical="top" wrapText="1"/>
    </xf>
    <xf numFmtId="0" fontId="4" fillId="0" borderId="0" xfId="0" applyFont="1" applyAlignment="1">
      <alignment horizontal="left" vertical="top" wrapText="1"/>
    </xf>
    <xf numFmtId="9" fontId="6" fillId="0" borderId="0" xfId="0" applyNumberFormat="1" applyFont="1" applyAlignment="1">
      <alignment horizontal="center" vertical="center" shrinkToFit="1"/>
    </xf>
    <xf numFmtId="0" fontId="5" fillId="0" borderId="0" xfId="0" applyFont="1" applyAlignment="1">
      <alignment horizontal="left" vertical="center" wrapText="1"/>
    </xf>
    <xf numFmtId="0" fontId="4" fillId="0" borderId="0" xfId="0" applyFont="1" applyAlignment="1">
      <alignment horizontal="left" vertical="top" wrapText="1" indent="1"/>
    </xf>
    <xf numFmtId="0" fontId="4" fillId="0" borderId="0" xfId="0" applyFont="1" applyAlignment="1">
      <alignment horizontal="center" vertical="top" wrapText="1"/>
    </xf>
    <xf numFmtId="9" fontId="6" fillId="0" borderId="0" xfId="0" applyNumberFormat="1" applyFont="1" applyAlignment="1">
      <alignment horizontal="center" vertical="top" shrinkToFit="1"/>
    </xf>
    <xf numFmtId="0" fontId="0" fillId="0" borderId="0" xfId="0" applyAlignment="1">
      <alignment horizontal="left" vertical="center" wrapText="1"/>
    </xf>
    <xf numFmtId="0" fontId="9" fillId="0" borderId="0" xfId="0" applyFont="1" applyAlignment="1">
      <alignment horizontal="left" vertical="top" wrapText="1"/>
    </xf>
    <xf numFmtId="0" fontId="9" fillId="0" borderId="0" xfId="0" applyFont="1" applyAlignment="1">
      <alignment horizontal="center" vertical="top" wrapText="1"/>
    </xf>
    <xf numFmtId="0" fontId="10" fillId="0" borderId="0" xfId="0" applyFont="1" applyAlignment="1">
      <alignment horizontal="left" vertical="top" wrapText="1"/>
    </xf>
    <xf numFmtId="0" fontId="0" fillId="0" borderId="0" xfId="0" applyAlignment="1">
      <alignment horizontal="left" vertical="top" wrapText="1"/>
    </xf>
    <xf numFmtId="0" fontId="11" fillId="4" borderId="1" xfId="0" applyFont="1" applyFill="1" applyBorder="1" applyAlignment="1">
      <alignment horizontal="left" vertical="top" textRotation="90"/>
    </xf>
    <xf numFmtId="0" fontId="11" fillId="5" borderId="1" xfId="0" applyFont="1" applyFill="1" applyBorder="1" applyAlignment="1">
      <alignment horizontal="left" vertical="top" textRotation="90"/>
    </xf>
    <xf numFmtId="0" fontId="12" fillId="5" borderId="0" xfId="0" applyFont="1" applyFill="1" applyAlignment="1">
      <alignment horizontal="left" vertical="top" textRotation="90"/>
    </xf>
    <xf numFmtId="0" fontId="0" fillId="0" borderId="0" xfId="0" applyAlignment="1">
      <alignment horizontal="left" vertical="top" textRotation="90"/>
    </xf>
    <xf numFmtId="0" fontId="13" fillId="7" borderId="1" xfId="0" applyFont="1" applyFill="1" applyBorder="1" applyAlignment="1">
      <alignment horizontal="left" textRotation="90"/>
    </xf>
    <xf numFmtId="0" fontId="14" fillId="7" borderId="1" xfId="0" applyFont="1" applyFill="1" applyBorder="1" applyAlignment="1">
      <alignment horizontal="left" textRotation="90"/>
    </xf>
    <xf numFmtId="0" fontId="15" fillId="8" borderId="1" xfId="0" applyFont="1" applyFill="1" applyBorder="1" applyAlignment="1">
      <alignment horizontal="left" vertical="top"/>
    </xf>
    <xf numFmtId="9" fontId="15" fillId="9" borderId="1" xfId="0" applyNumberFormat="1" applyFont="1" applyFill="1" applyBorder="1" applyAlignment="1">
      <alignment horizontal="left" vertical="top"/>
    </xf>
    <xf numFmtId="0" fontId="15" fillId="9" borderId="1" xfId="0" applyFont="1" applyFill="1" applyBorder="1" applyAlignment="1">
      <alignment horizontal="left" vertical="top"/>
    </xf>
    <xf numFmtId="0" fontId="15" fillId="9" borderId="0" xfId="0" applyFont="1" applyFill="1" applyAlignment="1">
      <alignment horizontal="left" vertical="top"/>
    </xf>
    <xf numFmtId="0" fontId="16" fillId="9" borderId="0" xfId="3" applyFont="1" applyFill="1" applyAlignment="1">
      <alignment horizontal="left" vertical="top"/>
    </xf>
    <xf numFmtId="0" fontId="15" fillId="10" borderId="1" xfId="0" applyFont="1" applyFill="1" applyBorder="1" applyAlignment="1">
      <alignment horizontal="left" vertical="top"/>
    </xf>
    <xf numFmtId="0" fontId="16" fillId="9" borderId="1" xfId="3" applyFont="1" applyFill="1" applyBorder="1" applyAlignment="1">
      <alignment horizontal="left" vertical="top"/>
    </xf>
    <xf numFmtId="9" fontId="16" fillId="9" borderId="1" xfId="3" applyNumberFormat="1" applyFont="1" applyFill="1" applyBorder="1" applyAlignment="1">
      <alignment horizontal="left" vertical="top"/>
    </xf>
    <xf numFmtId="0" fontId="16" fillId="9" borderId="0" xfId="3" applyFont="1" applyFill="1" applyBorder="1" applyAlignment="1">
      <alignment horizontal="left" vertical="top"/>
    </xf>
    <xf numFmtId="0" fontId="17" fillId="8" borderId="1" xfId="0" applyFont="1" applyFill="1" applyBorder="1" applyAlignment="1">
      <alignment horizontal="left" vertical="top"/>
    </xf>
    <xf numFmtId="9" fontId="17" fillId="9" borderId="1" xfId="0" applyNumberFormat="1" applyFont="1" applyFill="1" applyBorder="1" applyAlignment="1">
      <alignment horizontal="left" vertical="top"/>
    </xf>
    <xf numFmtId="0" fontId="17" fillId="9" borderId="1" xfId="0" applyFont="1" applyFill="1" applyBorder="1" applyAlignment="1">
      <alignment horizontal="left" vertical="top"/>
    </xf>
    <xf numFmtId="0" fontId="17" fillId="9" borderId="0" xfId="0" applyFont="1" applyFill="1" applyAlignment="1">
      <alignment horizontal="left" vertical="top"/>
    </xf>
    <xf numFmtId="0" fontId="16" fillId="9" borderId="0" xfId="2" applyFont="1" applyFill="1" applyAlignment="1">
      <alignment horizontal="left" vertical="top"/>
    </xf>
    <xf numFmtId="9" fontId="15" fillId="9" borderId="1" xfId="0" applyNumberFormat="1" applyFont="1" applyFill="1" applyBorder="1" applyAlignment="1">
      <alignment horizontal="left" vertical="top" wrapText="1"/>
    </xf>
    <xf numFmtId="0" fontId="18" fillId="9" borderId="1" xfId="3" applyFont="1" applyFill="1" applyBorder="1" applyAlignment="1">
      <alignment horizontal="left" vertical="top"/>
    </xf>
    <xf numFmtId="9" fontId="18" fillId="9" borderId="1" xfId="3" applyNumberFormat="1" applyFont="1" applyFill="1" applyBorder="1" applyAlignment="1">
      <alignment horizontal="left" vertical="top"/>
    </xf>
    <xf numFmtId="0" fontId="18" fillId="9" borderId="0" xfId="3" applyFont="1" applyFill="1" applyBorder="1" applyAlignment="1">
      <alignment horizontal="left" vertical="top"/>
    </xf>
    <xf numFmtId="0" fontId="18" fillId="9" borderId="0" xfId="3" applyFont="1" applyFill="1" applyAlignment="1">
      <alignment horizontal="left" vertical="top"/>
    </xf>
    <xf numFmtId="0" fontId="15" fillId="11" borderId="1" xfId="0" applyFont="1" applyFill="1" applyBorder="1" applyAlignment="1">
      <alignment horizontal="left" vertical="top"/>
    </xf>
    <xf numFmtId="0" fontId="15" fillId="8" borderId="0" xfId="0" applyFont="1" applyFill="1" applyAlignment="1">
      <alignment horizontal="left" vertical="top"/>
    </xf>
    <xf numFmtId="0" fontId="19" fillId="9" borderId="1" xfId="3" applyFont="1" applyFill="1" applyBorder="1" applyAlignment="1">
      <alignment horizontal="left" vertical="top"/>
    </xf>
    <xf numFmtId="9" fontId="19" fillId="9" borderId="1" xfId="3" applyNumberFormat="1" applyFont="1" applyFill="1" applyBorder="1" applyAlignment="1">
      <alignment horizontal="left" vertical="top"/>
    </xf>
    <xf numFmtId="0" fontId="19" fillId="9" borderId="0" xfId="3" applyFont="1" applyFill="1" applyBorder="1" applyAlignment="1">
      <alignment horizontal="left" vertical="top"/>
    </xf>
    <xf numFmtId="0" fontId="19" fillId="9" borderId="0" xfId="3" applyFont="1" applyFill="1" applyAlignment="1">
      <alignment horizontal="left" vertical="top"/>
    </xf>
    <xf numFmtId="9" fontId="15" fillId="11" borderId="1" xfId="0" applyNumberFormat="1" applyFont="1" applyFill="1" applyBorder="1" applyAlignment="1">
      <alignment horizontal="left" vertical="top"/>
    </xf>
    <xf numFmtId="0" fontId="16" fillId="12" borderId="0" xfId="3" applyFont="1" applyFill="1" applyAlignment="1">
      <alignment horizontal="left" vertical="top"/>
    </xf>
    <xf numFmtId="0" fontId="15" fillId="8" borderId="2" xfId="0" applyFont="1" applyFill="1" applyBorder="1" applyAlignment="1">
      <alignment horizontal="left" vertical="top"/>
    </xf>
    <xf numFmtId="0" fontId="15" fillId="9" borderId="2" xfId="0" applyFont="1" applyFill="1" applyBorder="1" applyAlignment="1">
      <alignment horizontal="left" vertical="top"/>
    </xf>
    <xf numFmtId="0" fontId="16" fillId="9" borderId="2" xfId="3" applyFont="1" applyFill="1" applyBorder="1" applyAlignment="1">
      <alignment horizontal="left" vertical="top"/>
    </xf>
    <xf numFmtId="0" fontId="15" fillId="8" borderId="1" xfId="0" applyFont="1" applyFill="1" applyBorder="1" applyAlignment="1">
      <alignment horizontal="left"/>
    </xf>
    <xf numFmtId="0" fontId="19" fillId="12" borderId="1" xfId="3" applyFont="1" applyFill="1" applyBorder="1" applyAlignment="1">
      <alignment horizontal="left" vertical="top"/>
    </xf>
    <xf numFmtId="9" fontId="19" fillId="12" borderId="1" xfId="3" applyNumberFormat="1" applyFont="1" applyFill="1" applyBorder="1" applyAlignment="1">
      <alignment horizontal="left" vertical="top"/>
    </xf>
    <xf numFmtId="0" fontId="19" fillId="12" borderId="0" xfId="3" applyFont="1" applyFill="1" applyBorder="1" applyAlignment="1">
      <alignment horizontal="left" vertical="top"/>
    </xf>
    <xf numFmtId="0" fontId="19" fillId="12" borderId="0" xfId="3" applyFont="1" applyFill="1" applyAlignment="1">
      <alignment horizontal="left" vertical="top"/>
    </xf>
    <xf numFmtId="0" fontId="16" fillId="9" borderId="1" xfId="2" applyFont="1" applyFill="1" applyBorder="1" applyAlignment="1">
      <alignment horizontal="left" vertical="top"/>
    </xf>
    <xf numFmtId="9" fontId="16" fillId="9" borderId="1" xfId="2" applyNumberFormat="1" applyFont="1" applyFill="1" applyBorder="1" applyAlignment="1">
      <alignment horizontal="left" vertical="top"/>
    </xf>
    <xf numFmtId="0" fontId="16" fillId="9" borderId="0" xfId="2" applyFont="1" applyFill="1" applyBorder="1" applyAlignment="1">
      <alignment horizontal="left" vertical="top"/>
    </xf>
    <xf numFmtId="0" fontId="15" fillId="8" borderId="1" xfId="0" applyFont="1" applyFill="1" applyBorder="1" applyAlignment="1">
      <alignment horizontal="left" vertical="top" wrapText="1"/>
    </xf>
    <xf numFmtId="0" fontId="18" fillId="9" borderId="1" xfId="2" applyFont="1" applyFill="1" applyBorder="1" applyAlignment="1">
      <alignment horizontal="left" vertical="top"/>
    </xf>
    <xf numFmtId="9" fontId="18" fillId="9" borderId="1" xfId="2" applyNumberFormat="1" applyFont="1" applyFill="1" applyBorder="1" applyAlignment="1">
      <alignment horizontal="left" vertical="top"/>
    </xf>
    <xf numFmtId="0" fontId="18" fillId="9" borderId="0" xfId="2" applyFont="1" applyFill="1" applyBorder="1" applyAlignment="1">
      <alignment horizontal="left" vertical="top"/>
    </xf>
    <xf numFmtId="0" fontId="18" fillId="9" borderId="0" xfId="2" applyFont="1" applyFill="1" applyAlignment="1">
      <alignment horizontal="left" vertical="top"/>
    </xf>
    <xf numFmtId="0" fontId="0" fillId="9" borderId="1" xfId="0" applyFill="1" applyBorder="1"/>
    <xf numFmtId="9" fontId="15" fillId="9" borderId="1" xfId="1" applyFont="1" applyFill="1" applyBorder="1" applyAlignment="1">
      <alignment horizontal="left" vertical="top"/>
    </xf>
    <xf numFmtId="0" fontId="19" fillId="9" borderId="2" xfId="3" applyFont="1" applyFill="1" applyBorder="1" applyAlignment="1">
      <alignment horizontal="left" vertical="top"/>
    </xf>
    <xf numFmtId="9" fontId="19" fillId="9" borderId="2" xfId="3" applyNumberFormat="1" applyFont="1" applyFill="1" applyBorder="1" applyAlignment="1">
      <alignment horizontal="left" vertical="top"/>
    </xf>
    <xf numFmtId="9" fontId="15" fillId="9" borderId="2" xfId="0" applyNumberFormat="1" applyFont="1" applyFill="1" applyBorder="1" applyAlignment="1">
      <alignment horizontal="left" vertical="top"/>
    </xf>
    <xf numFmtId="0" fontId="2" fillId="0" borderId="0" xfId="0" applyFont="1" applyAlignment="1">
      <alignment horizontal="left" vertical="top"/>
    </xf>
    <xf numFmtId="0" fontId="21" fillId="0" borderId="0" xfId="0" applyFont="1" applyAlignment="1">
      <alignment horizontal="left" vertical="top"/>
    </xf>
    <xf numFmtId="0" fontId="22" fillId="0" borderId="0" xfId="0" applyFont="1" applyAlignment="1">
      <alignment horizontal="left" vertical="top"/>
    </xf>
    <xf numFmtId="0" fontId="23" fillId="0" borderId="0" xfId="0" applyFont="1" applyAlignment="1">
      <alignment horizontal="left" vertical="top" wrapText="1"/>
    </xf>
    <xf numFmtId="0" fontId="25" fillId="0" borderId="0" xfId="0" applyFont="1" applyAlignment="1">
      <alignment horizontal="left" vertical="top"/>
    </xf>
    <xf numFmtId="0" fontId="26" fillId="0" borderId="0" xfId="4" applyFont="1" applyAlignment="1">
      <alignment horizontal="left" vertical="top"/>
    </xf>
    <xf numFmtId="0" fontId="10" fillId="0" borderId="0" xfId="0" applyFont="1" applyAlignment="1">
      <alignment horizontal="center" vertical="top" wrapText="1"/>
    </xf>
    <xf numFmtId="0" fontId="0" fillId="6" borderId="0" xfId="0" applyFill="1" applyAlignment="1">
      <alignment horizontal="left" vertical="top" wrapText="1"/>
    </xf>
    <xf numFmtId="0" fontId="22" fillId="0" borderId="3" xfId="0" applyFont="1" applyBorder="1" applyAlignment="1">
      <alignment horizontal="left" vertical="top"/>
    </xf>
    <xf numFmtId="0" fontId="23" fillId="0" borderId="3" xfId="0" applyFont="1" applyBorder="1" applyAlignment="1">
      <alignment horizontal="left" vertical="top" wrapText="1"/>
    </xf>
    <xf numFmtId="0" fontId="24" fillId="0" borderId="3" xfId="4" applyFont="1" applyBorder="1" applyAlignment="1">
      <alignment horizontal="left" vertical="top" wrapText="1"/>
    </xf>
    <xf numFmtId="0" fontId="23" fillId="0" borderId="3" xfId="0" applyFont="1" applyBorder="1" applyAlignment="1">
      <alignment horizontal="left" vertical="top"/>
    </xf>
    <xf numFmtId="0" fontId="21" fillId="0" borderId="3" xfId="0" applyFont="1" applyBorder="1" applyAlignment="1">
      <alignment horizontal="left" vertical="top"/>
    </xf>
    <xf numFmtId="0" fontId="2" fillId="6" borderId="0" xfId="0" applyFont="1" applyFill="1" applyAlignment="1">
      <alignment horizontal="left" vertical="top" wrapText="1"/>
    </xf>
    <xf numFmtId="0" fontId="16" fillId="8" borderId="1" xfId="0" applyFont="1" applyFill="1" applyBorder="1" applyAlignment="1">
      <alignment horizontal="left" vertical="top"/>
    </xf>
    <xf numFmtId="9" fontId="16" fillId="9" borderId="1" xfId="0" applyNumberFormat="1" applyFont="1" applyFill="1" applyBorder="1" applyAlignment="1">
      <alignment horizontal="left" vertical="top"/>
    </xf>
    <xf numFmtId="0" fontId="16" fillId="9" borderId="1" xfId="0" applyFont="1" applyFill="1" applyBorder="1" applyAlignment="1">
      <alignment horizontal="left" vertical="top"/>
    </xf>
    <xf numFmtId="0" fontId="16" fillId="9" borderId="0" xfId="0" applyFont="1" applyFill="1" applyAlignment="1">
      <alignment horizontal="left" vertical="top"/>
    </xf>
    <xf numFmtId="0" fontId="16" fillId="0" borderId="0" xfId="0" applyFont="1" applyAlignment="1">
      <alignment horizontal="left" vertical="top"/>
    </xf>
    <xf numFmtId="0" fontId="7" fillId="0" borderId="0" xfId="0" applyFont="1" applyAlignment="1">
      <alignment horizontal="center" vertical="top" wrapText="1"/>
    </xf>
  </cellXfs>
  <cellStyles count="5">
    <cellStyle name="60% - Accent2" xfId="2" builtinId="36"/>
    <cellStyle name="Accent3" xfId="3" builtinId="37"/>
    <cellStyle name="Hyperlink" xfId="4" builtinId="8"/>
    <cellStyle name="Normal" xfId="0" builtinId="0"/>
    <cellStyle name="Percent" xfId="1" builtin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hyperlink" Target="https://www.nhtsa.gov/sites/nhtsa.gov/files/2025-04/MY2025-AALA-Alphabetical%204_7_2025.pdf" TargetMode="External"/><Relationship Id="rId1" Type="http://schemas.openxmlformats.org/officeDocument/2006/relationships/hyperlink" Target="mailto:alexia.caroline.lipman@gmail.com" TargetMode="External"/></Relationships>
</file>

<file path=xl/worksheets/_rels/sheet5.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4A8504-340A-0146-9C78-2650BFFF4E6B}">
  <dimension ref="A1:B13"/>
  <sheetViews>
    <sheetView topLeftCell="A7" zoomScale="140" zoomScaleNormal="140" workbookViewId="0">
      <selection activeCell="B4" sqref="B4"/>
    </sheetView>
  </sheetViews>
  <sheetFormatPr baseColWidth="10" defaultRowHeight="16" x14ac:dyDescent="0.15"/>
  <cols>
    <col min="1" max="1" width="78.19921875" style="71" customWidth="1"/>
    <col min="2" max="2" width="64.796875" style="71" customWidth="1"/>
    <col min="3" max="16384" width="11" style="71"/>
  </cols>
  <sheetData>
    <row r="1" spans="1:2" x14ac:dyDescent="0.15">
      <c r="A1" s="74" t="s">
        <v>1125</v>
      </c>
      <c r="B1" s="75" t="s">
        <v>1132</v>
      </c>
    </row>
    <row r="3" spans="1:2" x14ac:dyDescent="0.15">
      <c r="A3" s="78" t="s">
        <v>1126</v>
      </c>
      <c r="B3" s="78" t="s">
        <v>1129</v>
      </c>
    </row>
    <row r="4" spans="1:2" ht="34" x14ac:dyDescent="0.15">
      <c r="A4" s="79" t="s">
        <v>1127</v>
      </c>
      <c r="B4" s="80" t="s">
        <v>1128</v>
      </c>
    </row>
    <row r="5" spans="1:2" ht="34" x14ac:dyDescent="0.15">
      <c r="A5" s="79" t="s">
        <v>1136</v>
      </c>
      <c r="B5" s="79" t="s">
        <v>1135</v>
      </c>
    </row>
    <row r="6" spans="1:2" ht="51" x14ac:dyDescent="0.15">
      <c r="A6" s="79" t="s">
        <v>1137</v>
      </c>
      <c r="B6" s="79" t="s">
        <v>1134</v>
      </c>
    </row>
    <row r="7" spans="1:2" ht="68" x14ac:dyDescent="0.15">
      <c r="A7" s="79" t="s">
        <v>1130</v>
      </c>
      <c r="B7" s="81"/>
    </row>
    <row r="8" spans="1:2" ht="34" x14ac:dyDescent="0.15">
      <c r="A8" s="79" t="s">
        <v>1138</v>
      </c>
      <c r="B8" s="81" t="s">
        <v>1139</v>
      </c>
    </row>
    <row r="9" spans="1:2" ht="34" x14ac:dyDescent="0.15">
      <c r="A9" s="79" t="s">
        <v>1131</v>
      </c>
      <c r="B9" s="82"/>
    </row>
    <row r="12" spans="1:2" x14ac:dyDescent="0.15">
      <c r="A12" s="72" t="s">
        <v>1140</v>
      </c>
    </row>
    <row r="13" spans="1:2" ht="85" x14ac:dyDescent="0.15">
      <c r="A13" s="73" t="s">
        <v>1141</v>
      </c>
    </row>
  </sheetData>
  <hyperlinks>
    <hyperlink ref="B1" r:id="rId1" display="alexia.caroline.lipman@gmail.com" xr:uid="{42856C8C-9E71-DF47-95B2-90B97954FF2A}"/>
    <hyperlink ref="B4" r:id="rId2" xr:uid="{355BFA87-E821-9C40-AEC9-0B3A9E738957}"/>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20B443-F5B7-A247-8926-9471F220136B}">
  <sheetPr filterMode="1"/>
  <dimension ref="A1:AB407"/>
  <sheetViews>
    <sheetView tabSelected="1" zoomScale="200" zoomScaleNormal="200" workbookViewId="0">
      <pane ySplit="1" topLeftCell="A2" activePane="bottomLeft" state="frozen"/>
      <selection pane="bottomLeft" activeCell="C186" sqref="C186"/>
    </sheetView>
  </sheetViews>
  <sheetFormatPr baseColWidth="10" defaultRowHeight="13" x14ac:dyDescent="0.15"/>
  <cols>
    <col min="1" max="1" width="10.59765625" customWidth="1"/>
    <col min="2" max="2" width="15.59765625" customWidth="1"/>
    <col min="3" max="3" width="46" customWidth="1"/>
    <col min="10" max="10" width="18" customWidth="1"/>
    <col min="11" max="11" width="15.59765625" customWidth="1"/>
    <col min="12" max="12" width="7.3984375" customWidth="1"/>
    <col min="28" max="28" width="28" customWidth="1"/>
  </cols>
  <sheetData>
    <row r="1" spans="1:28" s="15" customFormat="1" ht="36" customHeight="1" x14ac:dyDescent="0.15">
      <c r="A1" s="83" t="s">
        <v>0</v>
      </c>
      <c r="B1" s="77" t="s">
        <v>1</v>
      </c>
      <c r="C1" s="77" t="s">
        <v>2</v>
      </c>
      <c r="D1" s="77" t="s">
        <v>1142</v>
      </c>
      <c r="E1" s="77" t="s">
        <v>1143</v>
      </c>
      <c r="F1" s="77" t="s">
        <v>3</v>
      </c>
      <c r="G1" s="77" t="s">
        <v>4</v>
      </c>
      <c r="H1" s="77" t="s">
        <v>5</v>
      </c>
      <c r="I1" s="77" t="s">
        <v>6</v>
      </c>
      <c r="J1" s="77" t="s">
        <v>7</v>
      </c>
      <c r="K1" s="77" t="s">
        <v>1144</v>
      </c>
      <c r="L1" s="77" t="s">
        <v>8</v>
      </c>
      <c r="M1" s="77" t="s">
        <v>1145</v>
      </c>
      <c r="N1" s="77" t="s">
        <v>866</v>
      </c>
      <c r="O1" s="77" t="s">
        <v>5</v>
      </c>
      <c r="P1" s="77" t="s">
        <v>856</v>
      </c>
      <c r="Q1" s="77" t="s">
        <v>857</v>
      </c>
      <c r="R1" s="77" t="s">
        <v>858</v>
      </c>
      <c r="S1" s="77" t="s">
        <v>859</v>
      </c>
      <c r="T1" s="77" t="s">
        <v>860</v>
      </c>
      <c r="U1" s="77" t="s">
        <v>861</v>
      </c>
      <c r="V1" s="77" t="s">
        <v>862</v>
      </c>
      <c r="W1" s="77" t="s">
        <v>863</v>
      </c>
      <c r="X1" s="77" t="s">
        <v>864</v>
      </c>
      <c r="Y1" s="77" t="s">
        <v>865</v>
      </c>
      <c r="Z1" s="77" t="s">
        <v>869</v>
      </c>
      <c r="AA1" s="77" t="s">
        <v>1124</v>
      </c>
      <c r="AB1" s="77" t="s">
        <v>2</v>
      </c>
    </row>
    <row r="2" spans="1:28" x14ac:dyDescent="0.15">
      <c r="A2" t="s">
        <v>731</v>
      </c>
      <c r="B2" t="s">
        <v>732</v>
      </c>
      <c r="C2" s="70" t="s">
        <v>1223</v>
      </c>
      <c r="D2" t="s">
        <v>11</v>
      </c>
      <c r="E2" t="s">
        <v>1146</v>
      </c>
      <c r="F2" t="s">
        <v>286</v>
      </c>
      <c r="G2" t="s">
        <v>1147</v>
      </c>
      <c r="H2" t="s">
        <v>188</v>
      </c>
      <c r="I2" t="s">
        <v>1147</v>
      </c>
      <c r="J2" t="s">
        <v>188</v>
      </c>
      <c r="K2" t="s">
        <v>1147</v>
      </c>
      <c r="L2" t="s">
        <v>188</v>
      </c>
      <c r="M2" t="s">
        <v>1147</v>
      </c>
      <c r="N2" t="str">
        <f t="shared" ref="N2:N33" si="0">E2</f>
        <v>0.75</v>
      </c>
      <c r="O2" s="70">
        <f t="shared" ref="O2:O33" si="1">COUNTIF(H2,"US")</f>
        <v>1</v>
      </c>
      <c r="P2">
        <f t="shared" ref="P2:P19" si="2">COUNTIF(J2,"US")</f>
        <v>1</v>
      </c>
      <c r="Q2">
        <f t="shared" ref="Q2:Q29" si="3">COUNTIF(L2,"US")</f>
        <v>1</v>
      </c>
      <c r="R2">
        <v>1</v>
      </c>
      <c r="S2">
        <f t="shared" ref="S2:S33" si="4">IF(R2=0,0,IF(R2=0.5,3,6))</f>
        <v>6</v>
      </c>
      <c r="T2">
        <f t="shared" ref="T2:T33" si="5">IF(O2=1,6,0)</f>
        <v>6</v>
      </c>
      <c r="U2">
        <f t="shared" ref="U2:U33" si="6">IF(R2=0,0,IF(R2=0.5,3,6))</f>
        <v>6</v>
      </c>
      <c r="V2">
        <f t="shared" ref="V2:V33" si="7">IF(Q2=1,7,0)</f>
        <v>7</v>
      </c>
      <c r="W2">
        <f t="shared" ref="W2:W33" si="8">IF(O2=1,11,0)</f>
        <v>11</v>
      </c>
      <c r="X2">
        <f t="shared" ref="X2:X33" si="9">IF(P2=1,14,0)</f>
        <v>14</v>
      </c>
      <c r="Y2">
        <f t="shared" ref="Y2:Y33" si="10">(0.5*N2)*100</f>
        <v>37.5</v>
      </c>
      <c r="Z2">
        <f t="shared" ref="Z2:Z33" si="11">SUM(S2:Y2)</f>
        <v>87.5</v>
      </c>
      <c r="AA2" cm="1">
        <f t="array" ref="AA2">SUMPRODUCT((Z2&lt;$Z$2:$Z$407)/COUNTIF($Z$2:$Z$407,$Z$2:$Z$407))+1</f>
        <v>1</v>
      </c>
      <c r="AB2" s="70" t="s">
        <v>1223</v>
      </c>
    </row>
    <row r="3" spans="1:28" x14ac:dyDescent="0.15">
      <c r="A3" t="s">
        <v>731</v>
      </c>
      <c r="B3" t="s">
        <v>732</v>
      </c>
      <c r="C3" t="s">
        <v>736</v>
      </c>
      <c r="D3" t="s">
        <v>11</v>
      </c>
      <c r="E3" t="s">
        <v>1148</v>
      </c>
      <c r="F3" t="s">
        <v>286</v>
      </c>
      <c r="G3" t="s">
        <v>1147</v>
      </c>
      <c r="H3" t="s">
        <v>188</v>
      </c>
      <c r="I3" t="s">
        <v>1147</v>
      </c>
      <c r="J3" t="s">
        <v>188</v>
      </c>
      <c r="K3" t="s">
        <v>1147</v>
      </c>
      <c r="L3" t="s">
        <v>188</v>
      </c>
      <c r="M3" t="s">
        <v>1147</v>
      </c>
      <c r="N3" t="str">
        <f t="shared" si="0"/>
        <v>0.7</v>
      </c>
      <c r="O3" s="70">
        <f t="shared" si="1"/>
        <v>1</v>
      </c>
      <c r="P3">
        <f t="shared" si="2"/>
        <v>1</v>
      </c>
      <c r="Q3">
        <f t="shared" si="3"/>
        <v>1</v>
      </c>
      <c r="R3">
        <v>1</v>
      </c>
      <c r="S3">
        <f t="shared" si="4"/>
        <v>6</v>
      </c>
      <c r="T3">
        <f t="shared" si="5"/>
        <v>6</v>
      </c>
      <c r="U3">
        <f t="shared" si="6"/>
        <v>6</v>
      </c>
      <c r="V3">
        <f t="shared" si="7"/>
        <v>7</v>
      </c>
      <c r="W3">
        <f t="shared" si="8"/>
        <v>11</v>
      </c>
      <c r="X3">
        <f t="shared" si="9"/>
        <v>14</v>
      </c>
      <c r="Y3">
        <f t="shared" si="10"/>
        <v>35</v>
      </c>
      <c r="Z3">
        <f t="shared" si="11"/>
        <v>85</v>
      </c>
      <c r="AA3" cm="1">
        <f t="array" ref="AA3">SUMPRODUCT((Z3&lt;$Z$2:$Z$407)/COUNTIF($Z$2:$Z$407,$Z$2:$Z$407))+1</f>
        <v>2</v>
      </c>
      <c r="AB3" t="s">
        <v>736</v>
      </c>
    </row>
    <row r="4" spans="1:28" x14ac:dyDescent="0.15">
      <c r="A4" t="s">
        <v>731</v>
      </c>
      <c r="B4" t="s">
        <v>732</v>
      </c>
      <c r="C4" s="70" t="s">
        <v>1224</v>
      </c>
      <c r="D4" t="s">
        <v>16</v>
      </c>
      <c r="E4" t="s">
        <v>1148</v>
      </c>
      <c r="F4" t="s">
        <v>290</v>
      </c>
      <c r="G4" t="s">
        <v>1147</v>
      </c>
      <c r="H4" t="s">
        <v>188</v>
      </c>
      <c r="I4" t="s">
        <v>1147</v>
      </c>
      <c r="J4" t="s">
        <v>188</v>
      </c>
      <c r="K4" t="s">
        <v>1147</v>
      </c>
      <c r="L4" t="s">
        <v>188</v>
      </c>
      <c r="M4" t="s">
        <v>1147</v>
      </c>
      <c r="N4" t="str">
        <f t="shared" si="0"/>
        <v>0.7</v>
      </c>
      <c r="O4" s="70">
        <f t="shared" si="1"/>
        <v>1</v>
      </c>
      <c r="P4">
        <f t="shared" si="2"/>
        <v>1</v>
      </c>
      <c r="Q4">
        <f t="shared" si="3"/>
        <v>1</v>
      </c>
      <c r="R4">
        <v>1</v>
      </c>
      <c r="S4">
        <f t="shared" si="4"/>
        <v>6</v>
      </c>
      <c r="T4">
        <f t="shared" si="5"/>
        <v>6</v>
      </c>
      <c r="U4">
        <f t="shared" si="6"/>
        <v>6</v>
      </c>
      <c r="V4">
        <f t="shared" si="7"/>
        <v>7</v>
      </c>
      <c r="W4">
        <f t="shared" si="8"/>
        <v>11</v>
      </c>
      <c r="X4">
        <f t="shared" si="9"/>
        <v>14</v>
      </c>
      <c r="Y4">
        <f t="shared" si="10"/>
        <v>35</v>
      </c>
      <c r="Z4">
        <f t="shared" si="11"/>
        <v>85</v>
      </c>
      <c r="AA4" cm="1">
        <f t="array" ref="AA4">SUMPRODUCT((Z4&lt;$Z$2:$Z$407)/COUNTIF($Z$2:$Z$407,$Z$2:$Z$407))+1</f>
        <v>2</v>
      </c>
      <c r="AB4" s="70" t="s">
        <v>1224</v>
      </c>
    </row>
    <row r="5" spans="1:28" x14ac:dyDescent="0.15">
      <c r="A5" t="s">
        <v>731</v>
      </c>
      <c r="B5" t="s">
        <v>732</v>
      </c>
      <c r="C5" t="s">
        <v>741</v>
      </c>
      <c r="D5" t="s">
        <v>16</v>
      </c>
      <c r="E5" t="s">
        <v>1148</v>
      </c>
      <c r="F5" t="s">
        <v>286</v>
      </c>
      <c r="G5" t="s">
        <v>1147</v>
      </c>
      <c r="H5" t="s">
        <v>188</v>
      </c>
      <c r="I5" t="s">
        <v>1147</v>
      </c>
      <c r="J5" t="s">
        <v>188</v>
      </c>
      <c r="K5" t="s">
        <v>1147</v>
      </c>
      <c r="L5" t="s">
        <v>188</v>
      </c>
      <c r="M5" t="s">
        <v>1147</v>
      </c>
      <c r="N5" t="str">
        <f t="shared" si="0"/>
        <v>0.7</v>
      </c>
      <c r="O5" s="70">
        <f t="shared" si="1"/>
        <v>1</v>
      </c>
      <c r="P5">
        <f t="shared" si="2"/>
        <v>1</v>
      </c>
      <c r="Q5">
        <f t="shared" si="3"/>
        <v>1</v>
      </c>
      <c r="R5">
        <v>1</v>
      </c>
      <c r="S5">
        <f t="shared" si="4"/>
        <v>6</v>
      </c>
      <c r="T5">
        <f t="shared" si="5"/>
        <v>6</v>
      </c>
      <c r="U5">
        <f t="shared" si="6"/>
        <v>6</v>
      </c>
      <c r="V5">
        <f t="shared" si="7"/>
        <v>7</v>
      </c>
      <c r="W5">
        <f t="shared" si="8"/>
        <v>11</v>
      </c>
      <c r="X5">
        <f t="shared" si="9"/>
        <v>14</v>
      </c>
      <c r="Y5">
        <f t="shared" si="10"/>
        <v>35</v>
      </c>
      <c r="Z5">
        <f t="shared" si="11"/>
        <v>85</v>
      </c>
      <c r="AA5" cm="1">
        <f t="array" ref="AA5">SUMPRODUCT((Z5&lt;$Z$2:$Z$407)/COUNTIF($Z$2:$Z$407,$Z$2:$Z$407))+1</f>
        <v>2</v>
      </c>
      <c r="AB5" t="s">
        <v>741</v>
      </c>
    </row>
    <row r="6" spans="1:28" x14ac:dyDescent="0.15">
      <c r="A6" t="s">
        <v>731</v>
      </c>
      <c r="B6" t="s">
        <v>732</v>
      </c>
      <c r="C6" t="s">
        <v>733</v>
      </c>
      <c r="D6" t="s">
        <v>239</v>
      </c>
      <c r="E6" t="s">
        <v>1149</v>
      </c>
      <c r="F6" t="s">
        <v>290</v>
      </c>
      <c r="G6" t="s">
        <v>1147</v>
      </c>
      <c r="H6" t="s">
        <v>188</v>
      </c>
      <c r="I6" t="s">
        <v>1147</v>
      </c>
      <c r="J6" t="s">
        <v>188</v>
      </c>
      <c r="K6" t="s">
        <v>1147</v>
      </c>
      <c r="L6" t="s">
        <v>188</v>
      </c>
      <c r="M6" t="s">
        <v>1147</v>
      </c>
      <c r="N6" t="str">
        <f t="shared" si="0"/>
        <v>0.65</v>
      </c>
      <c r="O6" s="70">
        <f t="shared" si="1"/>
        <v>1</v>
      </c>
      <c r="P6">
        <f t="shared" si="2"/>
        <v>1</v>
      </c>
      <c r="Q6">
        <f t="shared" si="3"/>
        <v>1</v>
      </c>
      <c r="R6">
        <v>1</v>
      </c>
      <c r="S6">
        <f t="shared" si="4"/>
        <v>6</v>
      </c>
      <c r="T6">
        <f t="shared" si="5"/>
        <v>6</v>
      </c>
      <c r="U6">
        <f t="shared" si="6"/>
        <v>6</v>
      </c>
      <c r="V6">
        <f t="shared" si="7"/>
        <v>7</v>
      </c>
      <c r="W6">
        <f t="shared" si="8"/>
        <v>11</v>
      </c>
      <c r="X6">
        <f t="shared" si="9"/>
        <v>14</v>
      </c>
      <c r="Y6">
        <f t="shared" si="10"/>
        <v>32.5</v>
      </c>
      <c r="Z6">
        <f t="shared" si="11"/>
        <v>82.5</v>
      </c>
      <c r="AA6" cm="1">
        <f t="array" ref="AA6">SUMPRODUCT((Z6&lt;$Z$2:$Z$407)/COUNTIF($Z$2:$Z$407,$Z$2:$Z$407))+1</f>
        <v>3</v>
      </c>
      <c r="AB6" t="s">
        <v>733</v>
      </c>
    </row>
    <row r="7" spans="1:28" x14ac:dyDescent="0.15">
      <c r="A7" t="s">
        <v>731</v>
      </c>
      <c r="B7" t="s">
        <v>732</v>
      </c>
      <c r="C7" t="s">
        <v>737</v>
      </c>
      <c r="D7" t="s">
        <v>11</v>
      </c>
      <c r="E7" t="s">
        <v>1149</v>
      </c>
      <c r="F7" t="s">
        <v>286</v>
      </c>
      <c r="G7" t="s">
        <v>1147</v>
      </c>
      <c r="H7" t="s">
        <v>188</v>
      </c>
      <c r="I7" t="s">
        <v>1147</v>
      </c>
      <c r="J7" t="s">
        <v>188</v>
      </c>
      <c r="K7" t="s">
        <v>1147</v>
      </c>
      <c r="L7" t="s">
        <v>188</v>
      </c>
      <c r="M7" t="s">
        <v>1147</v>
      </c>
      <c r="N7" t="str">
        <f t="shared" si="0"/>
        <v>0.65</v>
      </c>
      <c r="O7" s="70">
        <f t="shared" si="1"/>
        <v>1</v>
      </c>
      <c r="P7">
        <f t="shared" si="2"/>
        <v>1</v>
      </c>
      <c r="Q7">
        <f t="shared" si="3"/>
        <v>1</v>
      </c>
      <c r="R7">
        <v>1</v>
      </c>
      <c r="S7">
        <f t="shared" si="4"/>
        <v>6</v>
      </c>
      <c r="T7">
        <f t="shared" si="5"/>
        <v>6</v>
      </c>
      <c r="U7">
        <f t="shared" si="6"/>
        <v>6</v>
      </c>
      <c r="V7">
        <f t="shared" si="7"/>
        <v>7</v>
      </c>
      <c r="W7">
        <f t="shared" si="8"/>
        <v>11</v>
      </c>
      <c r="X7">
        <f t="shared" si="9"/>
        <v>14</v>
      </c>
      <c r="Y7">
        <f t="shared" si="10"/>
        <v>32.5</v>
      </c>
      <c r="Z7">
        <f t="shared" si="11"/>
        <v>82.5</v>
      </c>
      <c r="AA7" cm="1">
        <f t="array" ref="AA7">SUMPRODUCT((Z7&lt;$Z$2:$Z$407)/COUNTIF($Z$2:$Z$407,$Z$2:$Z$407))+1</f>
        <v>3</v>
      </c>
      <c r="AB7" t="s">
        <v>737</v>
      </c>
    </row>
    <row r="8" spans="1:28" x14ac:dyDescent="0.15">
      <c r="A8" t="s">
        <v>209</v>
      </c>
      <c r="B8" t="s">
        <v>235</v>
      </c>
      <c r="C8" t="s">
        <v>238</v>
      </c>
      <c r="D8" t="s">
        <v>239</v>
      </c>
      <c r="E8" t="s">
        <v>1150</v>
      </c>
      <c r="F8" t="s">
        <v>177</v>
      </c>
      <c r="G8" t="s">
        <v>1147</v>
      </c>
      <c r="H8" t="s">
        <v>188</v>
      </c>
      <c r="I8" t="s">
        <v>1147</v>
      </c>
      <c r="J8" t="s">
        <v>188</v>
      </c>
      <c r="K8" t="s">
        <v>60</v>
      </c>
      <c r="L8" t="s">
        <v>188</v>
      </c>
      <c r="M8" t="s">
        <v>1147</v>
      </c>
      <c r="N8" t="str">
        <f t="shared" si="0"/>
        <v>0.74</v>
      </c>
      <c r="O8" s="70">
        <f t="shared" si="1"/>
        <v>1</v>
      </c>
      <c r="P8">
        <f t="shared" si="2"/>
        <v>1</v>
      </c>
      <c r="Q8">
        <f t="shared" si="3"/>
        <v>1</v>
      </c>
      <c r="R8">
        <v>0.5</v>
      </c>
      <c r="S8">
        <f t="shared" si="4"/>
        <v>3</v>
      </c>
      <c r="T8">
        <f t="shared" si="5"/>
        <v>6</v>
      </c>
      <c r="U8">
        <f t="shared" si="6"/>
        <v>3</v>
      </c>
      <c r="V8">
        <f t="shared" si="7"/>
        <v>7</v>
      </c>
      <c r="W8">
        <f t="shared" si="8"/>
        <v>11</v>
      </c>
      <c r="X8">
        <f t="shared" si="9"/>
        <v>14</v>
      </c>
      <c r="Y8">
        <f t="shared" si="10"/>
        <v>37</v>
      </c>
      <c r="Z8">
        <f t="shared" si="11"/>
        <v>81</v>
      </c>
      <c r="AA8" cm="1">
        <f t="array" ref="AA8">SUMPRODUCT((Z8&lt;$Z$2:$Z$407)/COUNTIF($Z$2:$Z$407,$Z$2:$Z$407))+1</f>
        <v>4</v>
      </c>
      <c r="AB8" t="s">
        <v>238</v>
      </c>
    </row>
    <row r="9" spans="1:28" x14ac:dyDescent="0.15">
      <c r="A9" t="s">
        <v>209</v>
      </c>
      <c r="B9" t="s">
        <v>225</v>
      </c>
      <c r="C9" t="s">
        <v>228</v>
      </c>
      <c r="D9" t="s">
        <v>16</v>
      </c>
      <c r="E9" t="s">
        <v>1151</v>
      </c>
      <c r="F9" t="s">
        <v>223</v>
      </c>
      <c r="G9" t="s">
        <v>1147</v>
      </c>
      <c r="H9" t="s">
        <v>188</v>
      </c>
      <c r="I9" t="s">
        <v>1147</v>
      </c>
      <c r="J9" t="s">
        <v>188</v>
      </c>
      <c r="K9" t="s">
        <v>60</v>
      </c>
      <c r="L9" t="s">
        <v>188</v>
      </c>
      <c r="M9" t="s">
        <v>13</v>
      </c>
      <c r="N9" t="str">
        <f t="shared" si="0"/>
        <v>0.73</v>
      </c>
      <c r="O9" s="70">
        <f t="shared" si="1"/>
        <v>1</v>
      </c>
      <c r="P9">
        <f t="shared" si="2"/>
        <v>1</v>
      </c>
      <c r="Q9">
        <f t="shared" si="3"/>
        <v>1</v>
      </c>
      <c r="R9">
        <v>0.5</v>
      </c>
      <c r="S9">
        <f t="shared" si="4"/>
        <v>3</v>
      </c>
      <c r="T9">
        <f t="shared" si="5"/>
        <v>6</v>
      </c>
      <c r="U9">
        <f t="shared" si="6"/>
        <v>3</v>
      </c>
      <c r="V9">
        <f t="shared" si="7"/>
        <v>7</v>
      </c>
      <c r="W9">
        <f t="shared" si="8"/>
        <v>11</v>
      </c>
      <c r="X9">
        <f t="shared" si="9"/>
        <v>14</v>
      </c>
      <c r="Y9">
        <f t="shared" si="10"/>
        <v>36.5</v>
      </c>
      <c r="Z9">
        <f t="shared" si="11"/>
        <v>80.5</v>
      </c>
      <c r="AA9" cm="1">
        <f t="array" ref="AA9">SUMPRODUCT((Z9&lt;$Z$2:$Z$407)/COUNTIF($Z$2:$Z$407,$Z$2:$Z$407))+1</f>
        <v>5</v>
      </c>
      <c r="AB9" t="s">
        <v>228</v>
      </c>
    </row>
    <row r="10" spans="1:28" x14ac:dyDescent="0.15">
      <c r="A10" t="s">
        <v>731</v>
      </c>
      <c r="B10" t="s">
        <v>732</v>
      </c>
      <c r="C10" t="s">
        <v>738</v>
      </c>
      <c r="D10" t="s">
        <v>16</v>
      </c>
      <c r="E10" t="s">
        <v>1152</v>
      </c>
      <c r="F10" t="s">
        <v>290</v>
      </c>
      <c r="G10" t="s">
        <v>1147</v>
      </c>
      <c r="H10" t="s">
        <v>188</v>
      </c>
      <c r="I10" t="s">
        <v>1147</v>
      </c>
      <c r="J10" t="s">
        <v>188</v>
      </c>
      <c r="K10" t="s">
        <v>1147</v>
      </c>
      <c r="L10" t="s">
        <v>188</v>
      </c>
      <c r="M10" t="s">
        <v>1147</v>
      </c>
      <c r="N10" t="str">
        <f t="shared" si="0"/>
        <v>0.6</v>
      </c>
      <c r="O10" s="70">
        <f t="shared" si="1"/>
        <v>1</v>
      </c>
      <c r="P10">
        <f t="shared" si="2"/>
        <v>1</v>
      </c>
      <c r="Q10">
        <f t="shared" si="3"/>
        <v>1</v>
      </c>
      <c r="R10">
        <v>1</v>
      </c>
      <c r="S10">
        <f t="shared" si="4"/>
        <v>6</v>
      </c>
      <c r="T10">
        <f t="shared" si="5"/>
        <v>6</v>
      </c>
      <c r="U10">
        <f t="shared" si="6"/>
        <v>6</v>
      </c>
      <c r="V10">
        <f t="shared" si="7"/>
        <v>7</v>
      </c>
      <c r="W10">
        <f t="shared" si="8"/>
        <v>11</v>
      </c>
      <c r="X10">
        <f t="shared" si="9"/>
        <v>14</v>
      </c>
      <c r="Y10">
        <f t="shared" si="10"/>
        <v>30</v>
      </c>
      <c r="Z10">
        <f t="shared" si="11"/>
        <v>80</v>
      </c>
      <c r="AA10" cm="1">
        <f t="array" ref="AA10">SUMPRODUCT((Z10&lt;$Z$2:$Z$407)/COUNTIF($Z$2:$Z$407,$Z$2:$Z$407))+1</f>
        <v>6</v>
      </c>
      <c r="AB10" t="s">
        <v>738</v>
      </c>
    </row>
    <row r="11" spans="1:28" x14ac:dyDescent="0.15">
      <c r="A11" t="s">
        <v>209</v>
      </c>
      <c r="B11" t="s">
        <v>235</v>
      </c>
      <c r="C11" t="s">
        <v>240</v>
      </c>
      <c r="D11" t="s">
        <v>16</v>
      </c>
      <c r="E11" t="s">
        <v>1153</v>
      </c>
      <c r="F11" t="s">
        <v>241</v>
      </c>
      <c r="G11" t="s">
        <v>1147</v>
      </c>
      <c r="H11" t="s">
        <v>188</v>
      </c>
      <c r="I11" t="s">
        <v>1147</v>
      </c>
      <c r="J11" t="s">
        <v>188</v>
      </c>
      <c r="K11" t="s">
        <v>242</v>
      </c>
      <c r="L11" t="s">
        <v>188</v>
      </c>
      <c r="M11" t="s">
        <v>13</v>
      </c>
      <c r="N11" t="str">
        <f t="shared" si="0"/>
        <v>0.71</v>
      </c>
      <c r="O11" s="70">
        <f t="shared" si="1"/>
        <v>1</v>
      </c>
      <c r="P11">
        <f t="shared" si="2"/>
        <v>1</v>
      </c>
      <c r="Q11">
        <f t="shared" si="3"/>
        <v>1</v>
      </c>
      <c r="R11">
        <v>0.5</v>
      </c>
      <c r="S11">
        <f t="shared" si="4"/>
        <v>3</v>
      </c>
      <c r="T11">
        <f t="shared" si="5"/>
        <v>6</v>
      </c>
      <c r="U11">
        <f t="shared" si="6"/>
        <v>3</v>
      </c>
      <c r="V11">
        <f t="shared" si="7"/>
        <v>7</v>
      </c>
      <c r="W11">
        <f t="shared" si="8"/>
        <v>11</v>
      </c>
      <c r="X11">
        <f t="shared" si="9"/>
        <v>14</v>
      </c>
      <c r="Y11">
        <f t="shared" si="10"/>
        <v>35.5</v>
      </c>
      <c r="Z11">
        <f t="shared" si="11"/>
        <v>79.5</v>
      </c>
      <c r="AA11" cm="1">
        <f t="array" ref="AA11">SUMPRODUCT((Z11&lt;$Z$2:$Z$407)/COUNTIF($Z$2:$Z$407,$Z$2:$Z$407))+1</f>
        <v>7</v>
      </c>
      <c r="AB11" t="s">
        <v>240</v>
      </c>
    </row>
    <row r="12" spans="1:28" x14ac:dyDescent="0.15">
      <c r="A12" t="s">
        <v>209</v>
      </c>
      <c r="B12" t="s">
        <v>235</v>
      </c>
      <c r="C12" t="s">
        <v>243</v>
      </c>
      <c r="D12" t="s">
        <v>16</v>
      </c>
      <c r="E12" t="s">
        <v>1153</v>
      </c>
      <c r="F12" t="s">
        <v>241</v>
      </c>
      <c r="G12" t="s">
        <v>1147</v>
      </c>
      <c r="H12" t="s">
        <v>188</v>
      </c>
      <c r="I12" t="s">
        <v>1147</v>
      </c>
      <c r="J12" t="s">
        <v>188</v>
      </c>
      <c r="K12" t="s">
        <v>242</v>
      </c>
      <c r="L12" t="s">
        <v>188</v>
      </c>
      <c r="M12" t="s">
        <v>13</v>
      </c>
      <c r="N12" t="str">
        <f t="shared" si="0"/>
        <v>0.71</v>
      </c>
      <c r="O12" s="70">
        <f t="shared" si="1"/>
        <v>1</v>
      </c>
      <c r="P12">
        <f t="shared" si="2"/>
        <v>1</v>
      </c>
      <c r="Q12">
        <f t="shared" si="3"/>
        <v>1</v>
      </c>
      <c r="R12">
        <v>0.5</v>
      </c>
      <c r="S12">
        <f t="shared" si="4"/>
        <v>3</v>
      </c>
      <c r="T12">
        <f t="shared" si="5"/>
        <v>6</v>
      </c>
      <c r="U12">
        <f t="shared" si="6"/>
        <v>3</v>
      </c>
      <c r="V12">
        <f t="shared" si="7"/>
        <v>7</v>
      </c>
      <c r="W12">
        <f t="shared" si="8"/>
        <v>11</v>
      </c>
      <c r="X12">
        <f t="shared" si="9"/>
        <v>14</v>
      </c>
      <c r="Y12">
        <f t="shared" si="10"/>
        <v>35.5</v>
      </c>
      <c r="Z12">
        <f t="shared" si="11"/>
        <v>79.5</v>
      </c>
      <c r="AA12" cm="1">
        <f t="array" ref="AA12">SUMPRODUCT((Z12&lt;$Z$2:$Z$407)/COUNTIF($Z$2:$Z$407,$Z$2:$Z$407))+1</f>
        <v>7</v>
      </c>
      <c r="AB12" t="s">
        <v>243</v>
      </c>
    </row>
    <row r="13" spans="1:28" x14ac:dyDescent="0.15">
      <c r="A13" t="s">
        <v>297</v>
      </c>
      <c r="B13" t="s">
        <v>326</v>
      </c>
      <c r="C13" t="s">
        <v>338</v>
      </c>
      <c r="D13" t="s">
        <v>16</v>
      </c>
      <c r="E13" t="s">
        <v>1154</v>
      </c>
      <c r="F13" t="s">
        <v>157</v>
      </c>
      <c r="G13" t="s">
        <v>1147</v>
      </c>
      <c r="H13" t="s">
        <v>188</v>
      </c>
      <c r="I13" t="s">
        <v>188</v>
      </c>
      <c r="J13" t="s">
        <v>188</v>
      </c>
      <c r="K13" t="s">
        <v>1147</v>
      </c>
      <c r="L13" t="s">
        <v>188</v>
      </c>
      <c r="M13" t="s">
        <v>188</v>
      </c>
      <c r="N13" t="str">
        <f t="shared" si="0"/>
        <v>0.57</v>
      </c>
      <c r="O13" s="70">
        <f t="shared" si="1"/>
        <v>1</v>
      </c>
      <c r="P13">
        <f t="shared" si="2"/>
        <v>1</v>
      </c>
      <c r="Q13">
        <f t="shared" si="3"/>
        <v>1</v>
      </c>
      <c r="R13">
        <v>1</v>
      </c>
      <c r="S13">
        <f t="shared" si="4"/>
        <v>6</v>
      </c>
      <c r="T13">
        <f t="shared" si="5"/>
        <v>6</v>
      </c>
      <c r="U13">
        <f t="shared" si="6"/>
        <v>6</v>
      </c>
      <c r="V13">
        <f t="shared" si="7"/>
        <v>7</v>
      </c>
      <c r="W13">
        <f t="shared" si="8"/>
        <v>11</v>
      </c>
      <c r="X13">
        <f t="shared" si="9"/>
        <v>14</v>
      </c>
      <c r="Y13">
        <f t="shared" si="10"/>
        <v>28.499999999999996</v>
      </c>
      <c r="Z13">
        <f t="shared" si="11"/>
        <v>78.5</v>
      </c>
      <c r="AA13" cm="1">
        <f t="array" ref="AA13">SUMPRODUCT((Z13&lt;$Z$2:$Z$407)/COUNTIF($Z$2:$Z$407,$Z$2:$Z$407))+1</f>
        <v>8</v>
      </c>
      <c r="AB13" t="s">
        <v>338</v>
      </c>
    </row>
    <row r="14" spans="1:28" x14ac:dyDescent="0.15">
      <c r="A14" t="s">
        <v>297</v>
      </c>
      <c r="B14" t="s">
        <v>347</v>
      </c>
      <c r="C14" t="s">
        <v>352</v>
      </c>
      <c r="D14" t="s">
        <v>16</v>
      </c>
      <c r="E14" t="s">
        <v>1154</v>
      </c>
      <c r="F14" t="s">
        <v>157</v>
      </c>
      <c r="G14" t="s">
        <v>1147</v>
      </c>
      <c r="H14" t="s">
        <v>188</v>
      </c>
      <c r="I14" t="s">
        <v>188</v>
      </c>
      <c r="J14" t="s">
        <v>188</v>
      </c>
      <c r="K14" t="s">
        <v>1147</v>
      </c>
      <c r="L14" t="s">
        <v>188</v>
      </c>
      <c r="M14" t="s">
        <v>1147</v>
      </c>
      <c r="N14" t="str">
        <f t="shared" si="0"/>
        <v>0.57</v>
      </c>
      <c r="O14" s="70">
        <f t="shared" si="1"/>
        <v>1</v>
      </c>
      <c r="P14">
        <f t="shared" si="2"/>
        <v>1</v>
      </c>
      <c r="Q14">
        <f t="shared" si="3"/>
        <v>1</v>
      </c>
      <c r="R14">
        <v>1</v>
      </c>
      <c r="S14">
        <f t="shared" si="4"/>
        <v>6</v>
      </c>
      <c r="T14">
        <f t="shared" si="5"/>
        <v>6</v>
      </c>
      <c r="U14">
        <f t="shared" si="6"/>
        <v>6</v>
      </c>
      <c r="V14">
        <f t="shared" si="7"/>
        <v>7</v>
      </c>
      <c r="W14">
        <f t="shared" si="8"/>
        <v>11</v>
      </c>
      <c r="X14">
        <f t="shared" si="9"/>
        <v>14</v>
      </c>
      <c r="Y14">
        <f t="shared" si="10"/>
        <v>28.499999999999996</v>
      </c>
      <c r="Z14">
        <f t="shared" si="11"/>
        <v>78.5</v>
      </c>
      <c r="AA14" cm="1">
        <f t="array" ref="AA14">SUMPRODUCT((Z14&lt;$Z$2:$Z$407)/COUNTIF($Z$2:$Z$407,$Z$2:$Z$407))+1</f>
        <v>8</v>
      </c>
      <c r="AB14" t="s">
        <v>352</v>
      </c>
    </row>
    <row r="15" spans="1:28" x14ac:dyDescent="0.15">
      <c r="A15" t="s">
        <v>209</v>
      </c>
      <c r="B15" t="s">
        <v>235</v>
      </c>
      <c r="C15" t="s">
        <v>249</v>
      </c>
      <c r="D15" t="s">
        <v>16</v>
      </c>
      <c r="E15" t="s">
        <v>1155</v>
      </c>
      <c r="F15" t="s">
        <v>250</v>
      </c>
      <c r="G15" t="s">
        <v>1147</v>
      </c>
      <c r="H15" t="s">
        <v>188</v>
      </c>
      <c r="I15" t="s">
        <v>1147</v>
      </c>
      <c r="J15" t="s">
        <v>188</v>
      </c>
      <c r="K15" t="s">
        <v>242</v>
      </c>
      <c r="L15" t="s">
        <v>188</v>
      </c>
      <c r="M15" t="s">
        <v>251</v>
      </c>
      <c r="N15" t="str">
        <f t="shared" si="0"/>
        <v>0.68</v>
      </c>
      <c r="O15" s="70">
        <f t="shared" si="1"/>
        <v>1</v>
      </c>
      <c r="P15">
        <f t="shared" si="2"/>
        <v>1</v>
      </c>
      <c r="Q15">
        <f t="shared" si="3"/>
        <v>1</v>
      </c>
      <c r="R15">
        <v>0.5</v>
      </c>
      <c r="S15">
        <f t="shared" si="4"/>
        <v>3</v>
      </c>
      <c r="T15">
        <f t="shared" si="5"/>
        <v>6</v>
      </c>
      <c r="U15">
        <f t="shared" si="6"/>
        <v>3</v>
      </c>
      <c r="V15">
        <f t="shared" si="7"/>
        <v>7</v>
      </c>
      <c r="W15">
        <f t="shared" si="8"/>
        <v>11</v>
      </c>
      <c r="X15">
        <f t="shared" si="9"/>
        <v>14</v>
      </c>
      <c r="Y15">
        <f t="shared" si="10"/>
        <v>34</v>
      </c>
      <c r="Z15">
        <f t="shared" si="11"/>
        <v>78</v>
      </c>
      <c r="AA15" cm="1">
        <f t="array" ref="AA15">SUMPRODUCT((Z15&lt;$Z$2:$Z$407)/COUNTIF($Z$2:$Z$407,$Z$2:$Z$407))+1</f>
        <v>9</v>
      </c>
      <c r="AB15" t="s">
        <v>249</v>
      </c>
    </row>
    <row r="16" spans="1:28" x14ac:dyDescent="0.15">
      <c r="A16" t="s">
        <v>492</v>
      </c>
      <c r="B16" t="s">
        <v>493</v>
      </c>
      <c r="C16" t="s">
        <v>496</v>
      </c>
      <c r="D16" t="s">
        <v>16</v>
      </c>
      <c r="E16" t="s">
        <v>1156</v>
      </c>
      <c r="F16" t="s">
        <v>497</v>
      </c>
      <c r="G16" t="s">
        <v>1147</v>
      </c>
      <c r="H16" t="s">
        <v>188</v>
      </c>
      <c r="I16" t="s">
        <v>1147</v>
      </c>
      <c r="J16" t="s">
        <v>188</v>
      </c>
      <c r="K16" t="s">
        <v>1147</v>
      </c>
      <c r="L16" t="s">
        <v>188</v>
      </c>
      <c r="M16" t="s">
        <v>1147</v>
      </c>
      <c r="N16" t="str">
        <f t="shared" si="0"/>
        <v>0.8</v>
      </c>
      <c r="O16" s="70">
        <f t="shared" si="1"/>
        <v>1</v>
      </c>
      <c r="P16">
        <f t="shared" si="2"/>
        <v>1</v>
      </c>
      <c r="Q16">
        <f t="shared" si="3"/>
        <v>1</v>
      </c>
      <c r="S16">
        <f t="shared" si="4"/>
        <v>0</v>
      </c>
      <c r="T16">
        <f t="shared" si="5"/>
        <v>6</v>
      </c>
      <c r="U16">
        <f t="shared" si="6"/>
        <v>0</v>
      </c>
      <c r="V16">
        <f t="shared" si="7"/>
        <v>7</v>
      </c>
      <c r="W16">
        <f t="shared" si="8"/>
        <v>11</v>
      </c>
      <c r="X16">
        <f t="shared" si="9"/>
        <v>14</v>
      </c>
      <c r="Y16">
        <f t="shared" si="10"/>
        <v>40</v>
      </c>
      <c r="Z16">
        <f t="shared" si="11"/>
        <v>78</v>
      </c>
      <c r="AA16" cm="1">
        <f t="array" ref="AA16">SUMPRODUCT((Z16&lt;$Z$2:$Z$407)/COUNTIF($Z$2:$Z$407,$Z$2:$Z$407))+1</f>
        <v>9</v>
      </c>
      <c r="AB16" t="s">
        <v>496</v>
      </c>
    </row>
    <row r="17" spans="1:28" x14ac:dyDescent="0.15">
      <c r="A17" t="s">
        <v>360</v>
      </c>
      <c r="B17" t="s">
        <v>357</v>
      </c>
      <c r="C17" t="s">
        <v>399</v>
      </c>
      <c r="D17" t="s">
        <v>239</v>
      </c>
      <c r="E17" t="s">
        <v>1146</v>
      </c>
      <c r="F17" t="s">
        <v>1147</v>
      </c>
      <c r="G17" t="s">
        <v>1147</v>
      </c>
      <c r="H17" t="s">
        <v>188</v>
      </c>
      <c r="I17" t="s">
        <v>1147</v>
      </c>
      <c r="J17" t="s">
        <v>188</v>
      </c>
      <c r="K17" t="s">
        <v>1147</v>
      </c>
      <c r="L17" t="s">
        <v>188</v>
      </c>
      <c r="M17" t="s">
        <v>1147</v>
      </c>
      <c r="N17" t="str">
        <f t="shared" si="0"/>
        <v>0.75</v>
      </c>
      <c r="O17" s="70">
        <f t="shared" si="1"/>
        <v>1</v>
      </c>
      <c r="P17">
        <f t="shared" si="2"/>
        <v>1</v>
      </c>
      <c r="Q17">
        <f t="shared" si="3"/>
        <v>1</v>
      </c>
      <c r="S17">
        <f t="shared" si="4"/>
        <v>0</v>
      </c>
      <c r="T17">
        <f t="shared" si="5"/>
        <v>6</v>
      </c>
      <c r="U17">
        <f t="shared" si="6"/>
        <v>0</v>
      </c>
      <c r="V17">
        <f t="shared" si="7"/>
        <v>7</v>
      </c>
      <c r="W17">
        <f t="shared" si="8"/>
        <v>11</v>
      </c>
      <c r="X17">
        <f t="shared" si="9"/>
        <v>14</v>
      </c>
      <c r="Y17">
        <f t="shared" si="10"/>
        <v>37.5</v>
      </c>
      <c r="Z17">
        <f t="shared" si="11"/>
        <v>75.5</v>
      </c>
      <c r="AA17" cm="1">
        <f t="array" ref="AA17">SUMPRODUCT((Z17&lt;$Z$2:$Z$407)/COUNTIF($Z$2:$Z$407,$Z$2:$Z$407))+1</f>
        <v>10</v>
      </c>
      <c r="AB17" t="s">
        <v>399</v>
      </c>
    </row>
    <row r="18" spans="1:28" x14ac:dyDescent="0.15">
      <c r="A18" t="s">
        <v>297</v>
      </c>
      <c r="B18" t="s">
        <v>326</v>
      </c>
      <c r="C18" t="s">
        <v>332</v>
      </c>
      <c r="D18" t="s">
        <v>239</v>
      </c>
      <c r="E18" t="s">
        <v>1157</v>
      </c>
      <c r="F18" t="s">
        <v>290</v>
      </c>
      <c r="G18" t="s">
        <v>1147</v>
      </c>
      <c r="H18" t="s">
        <v>188</v>
      </c>
      <c r="I18" t="s">
        <v>1147</v>
      </c>
      <c r="J18" t="s">
        <v>188</v>
      </c>
      <c r="K18" t="s">
        <v>1147</v>
      </c>
      <c r="L18" t="s">
        <v>188</v>
      </c>
      <c r="M18" t="s">
        <v>1147</v>
      </c>
      <c r="N18" t="str">
        <f t="shared" si="0"/>
        <v>0.49</v>
      </c>
      <c r="O18" s="70">
        <f t="shared" si="1"/>
        <v>1</v>
      </c>
      <c r="P18">
        <f t="shared" si="2"/>
        <v>1</v>
      </c>
      <c r="Q18">
        <f t="shared" si="3"/>
        <v>1</v>
      </c>
      <c r="R18">
        <v>1</v>
      </c>
      <c r="S18">
        <f t="shared" si="4"/>
        <v>6</v>
      </c>
      <c r="T18">
        <f t="shared" si="5"/>
        <v>6</v>
      </c>
      <c r="U18">
        <f t="shared" si="6"/>
        <v>6</v>
      </c>
      <c r="V18">
        <f t="shared" si="7"/>
        <v>7</v>
      </c>
      <c r="W18">
        <f t="shared" si="8"/>
        <v>11</v>
      </c>
      <c r="X18">
        <f t="shared" si="9"/>
        <v>14</v>
      </c>
      <c r="Y18">
        <f t="shared" si="10"/>
        <v>24.5</v>
      </c>
      <c r="Z18">
        <f t="shared" si="11"/>
        <v>74.5</v>
      </c>
      <c r="AA18" cm="1">
        <f t="array" ref="AA18">SUMPRODUCT((Z18&lt;$Z$2:$Z$407)/COUNTIF($Z$2:$Z$407,$Z$2:$Z$407))+1</f>
        <v>11</v>
      </c>
      <c r="AB18" t="s">
        <v>332</v>
      </c>
    </row>
    <row r="19" spans="1:28" x14ac:dyDescent="0.15">
      <c r="A19" t="s">
        <v>297</v>
      </c>
      <c r="B19" t="s">
        <v>347</v>
      </c>
      <c r="C19" t="s">
        <v>349</v>
      </c>
      <c r="D19" t="s">
        <v>239</v>
      </c>
      <c r="E19" t="s">
        <v>1157</v>
      </c>
      <c r="F19" t="s">
        <v>290</v>
      </c>
      <c r="G19" t="s">
        <v>1147</v>
      </c>
      <c r="H19" t="s">
        <v>188</v>
      </c>
      <c r="I19" t="s">
        <v>1147</v>
      </c>
      <c r="J19" t="s">
        <v>188</v>
      </c>
      <c r="K19" t="s">
        <v>1147</v>
      </c>
      <c r="L19" t="s">
        <v>188</v>
      </c>
      <c r="M19" t="s">
        <v>1147</v>
      </c>
      <c r="N19" t="str">
        <f t="shared" si="0"/>
        <v>0.49</v>
      </c>
      <c r="O19" s="70">
        <f t="shared" si="1"/>
        <v>1</v>
      </c>
      <c r="P19">
        <f t="shared" si="2"/>
        <v>1</v>
      </c>
      <c r="Q19">
        <f t="shared" si="3"/>
        <v>1</v>
      </c>
      <c r="R19">
        <v>1</v>
      </c>
      <c r="S19">
        <f t="shared" si="4"/>
        <v>6</v>
      </c>
      <c r="T19">
        <f t="shared" si="5"/>
        <v>6</v>
      </c>
      <c r="U19">
        <f t="shared" si="6"/>
        <v>6</v>
      </c>
      <c r="V19">
        <f t="shared" si="7"/>
        <v>7</v>
      </c>
      <c r="W19">
        <f t="shared" si="8"/>
        <v>11</v>
      </c>
      <c r="X19">
        <f t="shared" si="9"/>
        <v>14</v>
      </c>
      <c r="Y19">
        <f t="shared" si="10"/>
        <v>24.5</v>
      </c>
      <c r="Z19">
        <f t="shared" si="11"/>
        <v>74.5</v>
      </c>
      <c r="AA19" cm="1">
        <f t="array" ref="AA19">SUMPRODUCT((Z19&lt;$Z$2:$Z$407)/COUNTIF($Z$2:$Z$407,$Z$2:$Z$407))+1</f>
        <v>11</v>
      </c>
      <c r="AB19" t="s">
        <v>349</v>
      </c>
    </row>
    <row r="20" spans="1:28" x14ac:dyDescent="0.15">
      <c r="A20" t="s">
        <v>254</v>
      </c>
      <c r="B20" t="s">
        <v>255</v>
      </c>
      <c r="C20" s="70" t="s">
        <v>1239</v>
      </c>
      <c r="D20" t="s">
        <v>16</v>
      </c>
      <c r="E20" t="s">
        <v>1171</v>
      </c>
      <c r="F20" t="s">
        <v>286</v>
      </c>
      <c r="G20" t="s">
        <v>1147</v>
      </c>
      <c r="H20" t="s">
        <v>188</v>
      </c>
      <c r="I20" t="s">
        <v>1147</v>
      </c>
      <c r="J20" t="s">
        <v>259</v>
      </c>
      <c r="K20" t="s">
        <v>258</v>
      </c>
      <c r="L20" t="s">
        <v>188</v>
      </c>
      <c r="M20" t="s">
        <v>1147</v>
      </c>
      <c r="N20" t="str">
        <f t="shared" si="0"/>
        <v>0.46</v>
      </c>
      <c r="O20" s="70">
        <f t="shared" si="1"/>
        <v>1</v>
      </c>
      <c r="P20">
        <v>1</v>
      </c>
      <c r="Q20">
        <f t="shared" si="3"/>
        <v>1</v>
      </c>
      <c r="R20">
        <v>1</v>
      </c>
      <c r="S20">
        <f t="shared" si="4"/>
        <v>6</v>
      </c>
      <c r="T20">
        <f t="shared" si="5"/>
        <v>6</v>
      </c>
      <c r="U20">
        <f t="shared" si="6"/>
        <v>6</v>
      </c>
      <c r="V20">
        <f t="shared" si="7"/>
        <v>7</v>
      </c>
      <c r="W20">
        <f t="shared" si="8"/>
        <v>11</v>
      </c>
      <c r="X20">
        <f t="shared" si="9"/>
        <v>14</v>
      </c>
      <c r="Y20">
        <f t="shared" si="10"/>
        <v>23</v>
      </c>
      <c r="Z20">
        <f t="shared" si="11"/>
        <v>73</v>
      </c>
      <c r="AA20" cm="1">
        <f t="array" ref="AA20">SUMPRODUCT((Z20&lt;$Z$2:$Z$407)/COUNTIF($Z$2:$Z$407,$Z$2:$Z$407))+1</f>
        <v>12</v>
      </c>
      <c r="AB20" s="70" t="s">
        <v>1239</v>
      </c>
    </row>
    <row r="21" spans="1:28" x14ac:dyDescent="0.15">
      <c r="A21" t="s">
        <v>360</v>
      </c>
      <c r="B21" t="s">
        <v>298</v>
      </c>
      <c r="C21" s="70" t="s">
        <v>1253</v>
      </c>
      <c r="D21" t="s">
        <v>16</v>
      </c>
      <c r="E21" t="s">
        <v>1148</v>
      </c>
      <c r="F21" t="s">
        <v>1147</v>
      </c>
      <c r="G21" t="s">
        <v>1147</v>
      </c>
      <c r="H21" t="s">
        <v>188</v>
      </c>
      <c r="I21" t="s">
        <v>1147</v>
      </c>
      <c r="J21" t="s">
        <v>188</v>
      </c>
      <c r="K21" t="s">
        <v>1147</v>
      </c>
      <c r="L21" t="s">
        <v>188</v>
      </c>
      <c r="M21" t="s">
        <v>1147</v>
      </c>
      <c r="N21" t="str">
        <f t="shared" si="0"/>
        <v>0.7</v>
      </c>
      <c r="O21" s="70">
        <f t="shared" si="1"/>
        <v>1</v>
      </c>
      <c r="P21">
        <f>COUNTIF(J21,"US")</f>
        <v>1</v>
      </c>
      <c r="Q21">
        <f t="shared" si="3"/>
        <v>1</v>
      </c>
      <c r="S21">
        <f t="shared" si="4"/>
        <v>0</v>
      </c>
      <c r="T21">
        <f t="shared" si="5"/>
        <v>6</v>
      </c>
      <c r="U21">
        <f t="shared" si="6"/>
        <v>0</v>
      </c>
      <c r="V21">
        <f t="shared" si="7"/>
        <v>7</v>
      </c>
      <c r="W21">
        <f t="shared" si="8"/>
        <v>11</v>
      </c>
      <c r="X21">
        <f t="shared" si="9"/>
        <v>14</v>
      </c>
      <c r="Y21">
        <f t="shared" si="10"/>
        <v>35</v>
      </c>
      <c r="Z21">
        <f t="shared" si="11"/>
        <v>73</v>
      </c>
      <c r="AA21" cm="1">
        <f t="array" ref="AA21">SUMPRODUCT((Z21&lt;$Z$2:$Z$407)/COUNTIF($Z$2:$Z$407,$Z$2:$Z$407))+1</f>
        <v>12</v>
      </c>
      <c r="AB21" t="s">
        <v>367</v>
      </c>
    </row>
    <row r="22" spans="1:28" x14ac:dyDescent="0.15">
      <c r="A22" t="s">
        <v>360</v>
      </c>
      <c r="B22" t="s">
        <v>357</v>
      </c>
      <c r="C22" t="s">
        <v>392</v>
      </c>
      <c r="D22" t="s">
        <v>16</v>
      </c>
      <c r="E22" t="s">
        <v>1148</v>
      </c>
      <c r="F22" t="s">
        <v>1147</v>
      </c>
      <c r="G22" t="s">
        <v>1147</v>
      </c>
      <c r="H22" t="s">
        <v>188</v>
      </c>
      <c r="I22" t="s">
        <v>1147</v>
      </c>
      <c r="J22" t="s">
        <v>188</v>
      </c>
      <c r="K22" t="s">
        <v>1147</v>
      </c>
      <c r="L22" t="s">
        <v>188</v>
      </c>
      <c r="M22" t="s">
        <v>1147</v>
      </c>
      <c r="N22" t="str">
        <f t="shared" si="0"/>
        <v>0.7</v>
      </c>
      <c r="O22" s="70">
        <f t="shared" si="1"/>
        <v>1</v>
      </c>
      <c r="P22">
        <f>COUNTIF(J22,"US")</f>
        <v>1</v>
      </c>
      <c r="Q22">
        <f t="shared" si="3"/>
        <v>1</v>
      </c>
      <c r="S22">
        <f t="shared" si="4"/>
        <v>0</v>
      </c>
      <c r="T22">
        <f t="shared" si="5"/>
        <v>6</v>
      </c>
      <c r="U22">
        <f t="shared" si="6"/>
        <v>0</v>
      </c>
      <c r="V22">
        <f t="shared" si="7"/>
        <v>7</v>
      </c>
      <c r="W22">
        <f t="shared" si="8"/>
        <v>11</v>
      </c>
      <c r="X22">
        <f t="shared" si="9"/>
        <v>14</v>
      </c>
      <c r="Y22">
        <f t="shared" si="10"/>
        <v>35</v>
      </c>
      <c r="Z22">
        <f t="shared" si="11"/>
        <v>73</v>
      </c>
      <c r="AA22" cm="1">
        <f t="array" ref="AA22">SUMPRODUCT((Z22&lt;$Z$2:$Z$407)/COUNTIF($Z$2:$Z$407,$Z$2:$Z$407))+1</f>
        <v>12</v>
      </c>
      <c r="AB22" t="s">
        <v>392</v>
      </c>
    </row>
    <row r="23" spans="1:28" x14ac:dyDescent="0.15">
      <c r="A23" t="s">
        <v>360</v>
      </c>
      <c r="B23" t="s">
        <v>357</v>
      </c>
      <c r="C23" t="s">
        <v>393</v>
      </c>
      <c r="D23" t="s">
        <v>16</v>
      </c>
      <c r="E23" t="s">
        <v>1148</v>
      </c>
      <c r="F23" t="s">
        <v>1147</v>
      </c>
      <c r="G23" t="s">
        <v>1147</v>
      </c>
      <c r="H23" t="s">
        <v>188</v>
      </c>
      <c r="I23" t="s">
        <v>1147</v>
      </c>
      <c r="J23" t="s">
        <v>188</v>
      </c>
      <c r="K23" t="s">
        <v>1147</v>
      </c>
      <c r="L23" t="s">
        <v>188</v>
      </c>
      <c r="M23" t="s">
        <v>1147</v>
      </c>
      <c r="N23" t="str">
        <f t="shared" si="0"/>
        <v>0.7</v>
      </c>
      <c r="O23" s="70">
        <f t="shared" si="1"/>
        <v>1</v>
      </c>
      <c r="P23">
        <f>COUNTIF(J23,"US")</f>
        <v>1</v>
      </c>
      <c r="Q23">
        <f t="shared" si="3"/>
        <v>1</v>
      </c>
      <c r="S23">
        <f t="shared" si="4"/>
        <v>0</v>
      </c>
      <c r="T23">
        <f t="shared" si="5"/>
        <v>6</v>
      </c>
      <c r="U23">
        <f t="shared" si="6"/>
        <v>0</v>
      </c>
      <c r="V23">
        <f t="shared" si="7"/>
        <v>7</v>
      </c>
      <c r="W23">
        <f t="shared" si="8"/>
        <v>11</v>
      </c>
      <c r="X23">
        <f t="shared" si="9"/>
        <v>14</v>
      </c>
      <c r="Y23">
        <f t="shared" si="10"/>
        <v>35</v>
      </c>
      <c r="Z23">
        <f t="shared" si="11"/>
        <v>73</v>
      </c>
      <c r="AA23" cm="1">
        <f t="array" ref="AA23">SUMPRODUCT((Z23&lt;$Z$2:$Z$407)/COUNTIF($Z$2:$Z$407,$Z$2:$Z$407))+1</f>
        <v>12</v>
      </c>
      <c r="AB23" t="s">
        <v>393</v>
      </c>
    </row>
    <row r="24" spans="1:28" x14ac:dyDescent="0.15">
      <c r="A24" t="s">
        <v>360</v>
      </c>
      <c r="B24" t="s">
        <v>357</v>
      </c>
      <c r="C24" s="70" t="s">
        <v>894</v>
      </c>
      <c r="D24" t="s">
        <v>16</v>
      </c>
      <c r="E24" t="s">
        <v>1148</v>
      </c>
      <c r="F24" t="s">
        <v>1147</v>
      </c>
      <c r="G24" t="s">
        <v>1147</v>
      </c>
      <c r="H24" t="s">
        <v>188</v>
      </c>
      <c r="I24" t="s">
        <v>1147</v>
      </c>
      <c r="J24" t="s">
        <v>188</v>
      </c>
      <c r="K24" t="s">
        <v>1147</v>
      </c>
      <c r="L24" t="s">
        <v>188</v>
      </c>
      <c r="M24" t="s">
        <v>1147</v>
      </c>
      <c r="N24" t="str">
        <f t="shared" si="0"/>
        <v>0.7</v>
      </c>
      <c r="O24" s="70">
        <f t="shared" si="1"/>
        <v>1</v>
      </c>
      <c r="P24">
        <f>COUNTIF(J24,"US")</f>
        <v>1</v>
      </c>
      <c r="Q24">
        <f t="shared" si="3"/>
        <v>1</v>
      </c>
      <c r="S24">
        <f t="shared" si="4"/>
        <v>0</v>
      </c>
      <c r="T24">
        <f t="shared" si="5"/>
        <v>6</v>
      </c>
      <c r="U24">
        <f t="shared" si="6"/>
        <v>0</v>
      </c>
      <c r="V24">
        <f t="shared" si="7"/>
        <v>7</v>
      </c>
      <c r="W24">
        <f t="shared" si="8"/>
        <v>11</v>
      </c>
      <c r="X24">
        <f t="shared" si="9"/>
        <v>14</v>
      </c>
      <c r="Y24">
        <f t="shared" si="10"/>
        <v>35</v>
      </c>
      <c r="Z24">
        <f t="shared" si="11"/>
        <v>73</v>
      </c>
      <c r="AA24" cm="1">
        <f t="array" ref="AA24">SUMPRODUCT((Z24&lt;$Z$2:$Z$407)/COUNTIF($Z$2:$Z$407,$Z$2:$Z$407))+1</f>
        <v>12</v>
      </c>
      <c r="AB24" t="s">
        <v>394</v>
      </c>
    </row>
    <row r="25" spans="1:28" x14ac:dyDescent="0.15">
      <c r="A25" t="s">
        <v>360</v>
      </c>
      <c r="B25" t="s">
        <v>357</v>
      </c>
      <c r="C25" t="s">
        <v>398</v>
      </c>
      <c r="D25" t="s">
        <v>239</v>
      </c>
      <c r="E25" t="s">
        <v>1148</v>
      </c>
      <c r="F25" t="s">
        <v>1147</v>
      </c>
      <c r="G25" t="s">
        <v>1147</v>
      </c>
      <c r="H25" t="s">
        <v>188</v>
      </c>
      <c r="I25" t="s">
        <v>1147</v>
      </c>
      <c r="J25" t="s">
        <v>188</v>
      </c>
      <c r="K25" t="s">
        <v>1147</v>
      </c>
      <c r="L25" t="s">
        <v>188</v>
      </c>
      <c r="M25" t="s">
        <v>1147</v>
      </c>
      <c r="N25" t="str">
        <f t="shared" si="0"/>
        <v>0.7</v>
      </c>
      <c r="O25" s="70">
        <f t="shared" si="1"/>
        <v>1</v>
      </c>
      <c r="P25">
        <f>COUNTIF(J25,"US")</f>
        <v>1</v>
      </c>
      <c r="Q25">
        <f t="shared" si="3"/>
        <v>1</v>
      </c>
      <c r="S25">
        <f t="shared" si="4"/>
        <v>0</v>
      </c>
      <c r="T25">
        <f t="shared" si="5"/>
        <v>6</v>
      </c>
      <c r="U25">
        <f t="shared" si="6"/>
        <v>0</v>
      </c>
      <c r="V25">
        <f t="shared" si="7"/>
        <v>7</v>
      </c>
      <c r="W25">
        <f t="shared" si="8"/>
        <v>11</v>
      </c>
      <c r="X25">
        <f t="shared" si="9"/>
        <v>14</v>
      </c>
      <c r="Y25">
        <f t="shared" si="10"/>
        <v>35</v>
      </c>
      <c r="Z25">
        <f t="shared" si="11"/>
        <v>73</v>
      </c>
      <c r="AA25" cm="1">
        <f t="array" ref="AA25">SUMPRODUCT((Z25&lt;$Z$2:$Z$407)/COUNTIF($Z$2:$Z$407,$Z$2:$Z$407))+1</f>
        <v>12</v>
      </c>
      <c r="AB25" t="s">
        <v>398</v>
      </c>
    </row>
    <row r="26" spans="1:28" x14ac:dyDescent="0.15">
      <c r="A26" t="s">
        <v>254</v>
      </c>
      <c r="B26" t="s">
        <v>255</v>
      </c>
      <c r="C26" s="70" t="s">
        <v>1242</v>
      </c>
      <c r="D26" t="s">
        <v>239</v>
      </c>
      <c r="E26" t="s">
        <v>1170</v>
      </c>
      <c r="F26" t="s">
        <v>1147</v>
      </c>
      <c r="G26" t="s">
        <v>1147</v>
      </c>
      <c r="H26" t="s">
        <v>188</v>
      </c>
      <c r="I26" t="s">
        <v>1147</v>
      </c>
      <c r="J26" t="s">
        <v>273</v>
      </c>
      <c r="K26" t="s">
        <v>274</v>
      </c>
      <c r="L26" t="s">
        <v>188</v>
      </c>
      <c r="M26" t="s">
        <v>1147</v>
      </c>
      <c r="N26" t="str">
        <f t="shared" si="0"/>
        <v>0.45</v>
      </c>
      <c r="O26" s="70">
        <f t="shared" si="1"/>
        <v>1</v>
      </c>
      <c r="P26">
        <v>1</v>
      </c>
      <c r="Q26">
        <f t="shared" si="3"/>
        <v>1</v>
      </c>
      <c r="R26">
        <v>1</v>
      </c>
      <c r="S26">
        <f t="shared" si="4"/>
        <v>6</v>
      </c>
      <c r="T26">
        <f t="shared" si="5"/>
        <v>6</v>
      </c>
      <c r="U26">
        <f t="shared" si="6"/>
        <v>6</v>
      </c>
      <c r="V26">
        <f t="shared" si="7"/>
        <v>7</v>
      </c>
      <c r="W26">
        <f t="shared" si="8"/>
        <v>11</v>
      </c>
      <c r="X26">
        <f t="shared" si="9"/>
        <v>14</v>
      </c>
      <c r="Y26">
        <f t="shared" si="10"/>
        <v>22.5</v>
      </c>
      <c r="Z26">
        <f t="shared" si="11"/>
        <v>72.5</v>
      </c>
      <c r="AA26" cm="1">
        <f t="array" ref="AA26">SUMPRODUCT((Z26&lt;$Z$2:$Z$407)/COUNTIF($Z$2:$Z$407,$Z$2:$Z$407))+1</f>
        <v>12.999999999999996</v>
      </c>
      <c r="AB26" s="70" t="s">
        <v>1242</v>
      </c>
    </row>
    <row r="27" spans="1:28" x14ac:dyDescent="0.15">
      <c r="A27" t="s">
        <v>209</v>
      </c>
      <c r="B27" t="s">
        <v>252</v>
      </c>
      <c r="C27" t="s">
        <v>253</v>
      </c>
      <c r="D27" t="s">
        <v>239</v>
      </c>
      <c r="E27" t="s">
        <v>1158</v>
      </c>
      <c r="F27" t="s">
        <v>69</v>
      </c>
      <c r="G27" t="s">
        <v>1147</v>
      </c>
      <c r="H27" t="s">
        <v>188</v>
      </c>
      <c r="I27" t="s">
        <v>1147</v>
      </c>
      <c r="J27" t="s">
        <v>188</v>
      </c>
      <c r="K27" t="s">
        <v>60</v>
      </c>
      <c r="L27" t="s">
        <v>188</v>
      </c>
      <c r="M27" t="s">
        <v>1147</v>
      </c>
      <c r="N27" t="str">
        <f t="shared" si="0"/>
        <v>0.55</v>
      </c>
      <c r="O27" s="70">
        <f t="shared" si="1"/>
        <v>1</v>
      </c>
      <c r="P27">
        <f>COUNTIF(J27,"US")</f>
        <v>1</v>
      </c>
      <c r="Q27">
        <f t="shared" si="3"/>
        <v>1</v>
      </c>
      <c r="R27">
        <v>0.5</v>
      </c>
      <c r="S27">
        <f t="shared" si="4"/>
        <v>3</v>
      </c>
      <c r="T27">
        <f t="shared" si="5"/>
        <v>6</v>
      </c>
      <c r="U27">
        <f t="shared" si="6"/>
        <v>3</v>
      </c>
      <c r="V27">
        <f t="shared" si="7"/>
        <v>7</v>
      </c>
      <c r="W27">
        <f t="shared" si="8"/>
        <v>11</v>
      </c>
      <c r="X27">
        <f t="shared" si="9"/>
        <v>14</v>
      </c>
      <c r="Y27">
        <f t="shared" si="10"/>
        <v>27.500000000000004</v>
      </c>
      <c r="Z27">
        <f t="shared" si="11"/>
        <v>71.5</v>
      </c>
      <c r="AA27" cm="1">
        <f t="array" ref="AA27">SUMPRODUCT((Z27&lt;$Z$2:$Z$407)/COUNTIF($Z$2:$Z$407,$Z$2:$Z$407))+1</f>
        <v>13.999999999999996</v>
      </c>
      <c r="AB27" t="s">
        <v>253</v>
      </c>
    </row>
    <row r="28" spans="1:28" x14ac:dyDescent="0.15">
      <c r="A28" t="s">
        <v>254</v>
      </c>
      <c r="B28" t="s">
        <v>255</v>
      </c>
      <c r="C28" t="s">
        <v>270</v>
      </c>
      <c r="D28" t="s">
        <v>16</v>
      </c>
      <c r="E28" t="s">
        <v>1159</v>
      </c>
      <c r="F28" t="s">
        <v>271</v>
      </c>
      <c r="G28" t="s">
        <v>1147</v>
      </c>
      <c r="H28" t="s">
        <v>188</v>
      </c>
      <c r="I28" t="s">
        <v>1147</v>
      </c>
      <c r="J28" t="s">
        <v>188</v>
      </c>
      <c r="K28" t="s">
        <v>1147</v>
      </c>
      <c r="L28" t="s">
        <v>188</v>
      </c>
      <c r="M28" t="s">
        <v>1147</v>
      </c>
      <c r="N28" t="str">
        <f t="shared" si="0"/>
        <v>0.43</v>
      </c>
      <c r="O28" s="70">
        <f t="shared" si="1"/>
        <v>1</v>
      </c>
      <c r="P28">
        <f>COUNTIF(J28,"US")</f>
        <v>1</v>
      </c>
      <c r="Q28">
        <f t="shared" si="3"/>
        <v>1</v>
      </c>
      <c r="R28">
        <v>1</v>
      </c>
      <c r="S28">
        <f t="shared" si="4"/>
        <v>6</v>
      </c>
      <c r="T28">
        <f t="shared" si="5"/>
        <v>6</v>
      </c>
      <c r="U28">
        <f t="shared" si="6"/>
        <v>6</v>
      </c>
      <c r="V28">
        <f t="shared" si="7"/>
        <v>7</v>
      </c>
      <c r="W28">
        <f t="shared" si="8"/>
        <v>11</v>
      </c>
      <c r="X28">
        <f t="shared" si="9"/>
        <v>14</v>
      </c>
      <c r="Y28">
        <f t="shared" si="10"/>
        <v>21.5</v>
      </c>
      <c r="Z28">
        <f t="shared" si="11"/>
        <v>71.5</v>
      </c>
      <c r="AA28" cm="1">
        <f t="array" ref="AA28">SUMPRODUCT((Z28&lt;$Z$2:$Z$407)/COUNTIF($Z$2:$Z$407,$Z$2:$Z$407))+1</f>
        <v>13.999999999999996</v>
      </c>
      <c r="AB28" t="s">
        <v>270</v>
      </c>
    </row>
    <row r="29" spans="1:28" x14ac:dyDescent="0.15">
      <c r="A29" t="s">
        <v>254</v>
      </c>
      <c r="B29" t="s">
        <v>255</v>
      </c>
      <c r="C29" s="70" t="s">
        <v>1243</v>
      </c>
      <c r="D29" t="s">
        <v>16</v>
      </c>
      <c r="E29" t="s">
        <v>1172</v>
      </c>
      <c r="F29" t="s">
        <v>257</v>
      </c>
      <c r="G29" t="s">
        <v>1147</v>
      </c>
      <c r="H29" t="s">
        <v>188</v>
      </c>
      <c r="I29" t="s">
        <v>1147</v>
      </c>
      <c r="J29" t="s">
        <v>258</v>
      </c>
      <c r="K29" t="s">
        <v>259</v>
      </c>
      <c r="L29" t="s">
        <v>188</v>
      </c>
      <c r="M29" t="s">
        <v>260</v>
      </c>
      <c r="N29" t="str">
        <f t="shared" si="0"/>
        <v>0.42</v>
      </c>
      <c r="O29" s="70">
        <f t="shared" si="1"/>
        <v>1</v>
      </c>
      <c r="P29">
        <v>1</v>
      </c>
      <c r="Q29">
        <f t="shared" si="3"/>
        <v>1</v>
      </c>
      <c r="R29">
        <v>1</v>
      </c>
      <c r="S29">
        <f t="shared" si="4"/>
        <v>6</v>
      </c>
      <c r="T29">
        <f t="shared" si="5"/>
        <v>6</v>
      </c>
      <c r="U29">
        <f t="shared" si="6"/>
        <v>6</v>
      </c>
      <c r="V29">
        <f t="shared" si="7"/>
        <v>7</v>
      </c>
      <c r="W29">
        <f t="shared" si="8"/>
        <v>11</v>
      </c>
      <c r="X29">
        <f t="shared" si="9"/>
        <v>14</v>
      </c>
      <c r="Y29">
        <f t="shared" si="10"/>
        <v>21</v>
      </c>
      <c r="Z29">
        <f t="shared" si="11"/>
        <v>71</v>
      </c>
      <c r="AA29" cm="1">
        <f t="array" ref="AA29">SUMPRODUCT((Z29&lt;$Z$2:$Z$407)/COUNTIF($Z$2:$Z$407,$Z$2:$Z$407))+1</f>
        <v>14.999999999999996</v>
      </c>
      <c r="AB29" s="70" t="s">
        <v>1243</v>
      </c>
    </row>
    <row r="30" spans="1:28" x14ac:dyDescent="0.15">
      <c r="A30" t="s">
        <v>254</v>
      </c>
      <c r="B30" t="s">
        <v>255</v>
      </c>
      <c r="C30" s="70" t="s">
        <v>1245</v>
      </c>
      <c r="D30" t="s">
        <v>11</v>
      </c>
      <c r="E30" t="s">
        <v>1160</v>
      </c>
      <c r="F30" t="s">
        <v>157</v>
      </c>
      <c r="G30" t="s">
        <v>1147</v>
      </c>
      <c r="H30" t="s">
        <v>188</v>
      </c>
      <c r="I30" t="s">
        <v>1147</v>
      </c>
      <c r="J30" t="s">
        <v>280</v>
      </c>
      <c r="K30" t="s">
        <v>281</v>
      </c>
      <c r="L30" t="s">
        <v>282</v>
      </c>
      <c r="M30" t="s">
        <v>283</v>
      </c>
      <c r="N30" t="str">
        <f t="shared" si="0"/>
        <v>0.41</v>
      </c>
      <c r="O30" s="70">
        <f t="shared" si="1"/>
        <v>1</v>
      </c>
      <c r="P30">
        <v>1</v>
      </c>
      <c r="Q30">
        <v>1</v>
      </c>
      <c r="R30">
        <v>1</v>
      </c>
      <c r="S30">
        <f t="shared" si="4"/>
        <v>6</v>
      </c>
      <c r="T30">
        <f t="shared" si="5"/>
        <v>6</v>
      </c>
      <c r="U30">
        <f t="shared" si="6"/>
        <v>6</v>
      </c>
      <c r="V30">
        <f t="shared" si="7"/>
        <v>7</v>
      </c>
      <c r="W30">
        <f t="shared" si="8"/>
        <v>11</v>
      </c>
      <c r="X30">
        <f t="shared" si="9"/>
        <v>14</v>
      </c>
      <c r="Y30">
        <f t="shared" si="10"/>
        <v>20.5</v>
      </c>
      <c r="Z30">
        <f t="shared" si="11"/>
        <v>70.5</v>
      </c>
      <c r="AA30" cm="1">
        <f t="array" ref="AA30">SUMPRODUCT((Z30&lt;$Z$2:$Z$407)/COUNTIF($Z$2:$Z$407,$Z$2:$Z$407))+1</f>
        <v>15.999999999999996</v>
      </c>
      <c r="AB30" s="70" t="s">
        <v>1245</v>
      </c>
    </row>
    <row r="31" spans="1:28" x14ac:dyDescent="0.15">
      <c r="A31" t="s">
        <v>297</v>
      </c>
      <c r="B31" t="s">
        <v>326</v>
      </c>
      <c r="C31" t="s">
        <v>333</v>
      </c>
      <c r="D31" t="s">
        <v>11</v>
      </c>
      <c r="E31" t="s">
        <v>1160</v>
      </c>
      <c r="F31" t="s">
        <v>334</v>
      </c>
      <c r="G31" t="s">
        <v>1147</v>
      </c>
      <c r="H31" t="s">
        <v>188</v>
      </c>
      <c r="I31" t="s">
        <v>1147</v>
      </c>
      <c r="J31" t="s">
        <v>188</v>
      </c>
      <c r="K31" t="s">
        <v>1147</v>
      </c>
      <c r="L31" t="s">
        <v>188</v>
      </c>
      <c r="M31" t="s">
        <v>1147</v>
      </c>
      <c r="N31" t="str">
        <f t="shared" si="0"/>
        <v>0.41</v>
      </c>
      <c r="O31" s="70">
        <f t="shared" si="1"/>
        <v>1</v>
      </c>
      <c r="P31">
        <f t="shared" ref="P31:P47" si="12">COUNTIF(J31,"US")</f>
        <v>1</v>
      </c>
      <c r="Q31">
        <f t="shared" ref="Q31:Q48" si="13">COUNTIF(L31,"US")</f>
        <v>1</v>
      </c>
      <c r="R31">
        <v>1</v>
      </c>
      <c r="S31">
        <f t="shared" si="4"/>
        <v>6</v>
      </c>
      <c r="T31">
        <f t="shared" si="5"/>
        <v>6</v>
      </c>
      <c r="U31">
        <f t="shared" si="6"/>
        <v>6</v>
      </c>
      <c r="V31">
        <f t="shared" si="7"/>
        <v>7</v>
      </c>
      <c r="W31">
        <f t="shared" si="8"/>
        <v>11</v>
      </c>
      <c r="X31">
        <f t="shared" si="9"/>
        <v>14</v>
      </c>
      <c r="Y31">
        <f t="shared" si="10"/>
        <v>20.5</v>
      </c>
      <c r="Z31">
        <f t="shared" si="11"/>
        <v>70.5</v>
      </c>
      <c r="AA31" cm="1">
        <f t="array" ref="AA31">SUMPRODUCT((Z31&lt;$Z$2:$Z$407)/COUNTIF($Z$2:$Z$407,$Z$2:$Z$407))+1</f>
        <v>15.999999999999996</v>
      </c>
      <c r="AB31" t="s">
        <v>333</v>
      </c>
    </row>
    <row r="32" spans="1:28" x14ac:dyDescent="0.15">
      <c r="A32" s="88" t="s">
        <v>360</v>
      </c>
      <c r="B32" s="88" t="s">
        <v>298</v>
      </c>
      <c r="C32" s="88" t="s">
        <v>365</v>
      </c>
      <c r="D32" s="88" t="s">
        <v>11</v>
      </c>
      <c r="E32" s="88" t="s">
        <v>1149</v>
      </c>
      <c r="F32" s="88" t="s">
        <v>1147</v>
      </c>
      <c r="G32" s="88" t="s">
        <v>1147</v>
      </c>
      <c r="H32" s="88" t="s">
        <v>188</v>
      </c>
      <c r="I32" s="88" t="s">
        <v>1147</v>
      </c>
      <c r="J32" s="88" t="s">
        <v>188</v>
      </c>
      <c r="K32" s="88" t="s">
        <v>1147</v>
      </c>
      <c r="L32" s="88" t="s">
        <v>188</v>
      </c>
      <c r="M32" s="88" t="s">
        <v>1147</v>
      </c>
      <c r="N32" s="88" t="str">
        <f t="shared" si="0"/>
        <v>0.65</v>
      </c>
      <c r="O32" s="88">
        <f t="shared" si="1"/>
        <v>1</v>
      </c>
      <c r="P32" s="88">
        <f t="shared" si="12"/>
        <v>1</v>
      </c>
      <c r="Q32" s="88">
        <f t="shared" si="13"/>
        <v>1</v>
      </c>
      <c r="R32" s="88"/>
      <c r="S32" s="88">
        <f t="shared" si="4"/>
        <v>0</v>
      </c>
      <c r="T32" s="88">
        <f t="shared" si="5"/>
        <v>6</v>
      </c>
      <c r="U32" s="88">
        <f t="shared" si="6"/>
        <v>0</v>
      </c>
      <c r="V32" s="88">
        <f t="shared" si="7"/>
        <v>7</v>
      </c>
      <c r="W32" s="88">
        <f t="shared" si="8"/>
        <v>11</v>
      </c>
      <c r="X32" s="88">
        <f t="shared" si="9"/>
        <v>14</v>
      </c>
      <c r="Y32" s="88">
        <f t="shared" si="10"/>
        <v>32.5</v>
      </c>
      <c r="Z32" s="88">
        <f t="shared" si="11"/>
        <v>70.5</v>
      </c>
      <c r="AA32" cm="1">
        <f t="array" ref="AA32">SUMPRODUCT((Z32&lt;$Z$2:$Z$407)/COUNTIF($Z$2:$Z$407,$Z$2:$Z$407))+1</f>
        <v>15.999999999999996</v>
      </c>
      <c r="AB32" s="88" t="s">
        <v>365</v>
      </c>
    </row>
    <row r="33" spans="1:28" x14ac:dyDescent="0.15">
      <c r="A33" t="s">
        <v>206</v>
      </c>
      <c r="B33" t="s">
        <v>742</v>
      </c>
      <c r="C33" t="s">
        <v>764</v>
      </c>
      <c r="D33" t="s">
        <v>16</v>
      </c>
      <c r="E33" t="s">
        <v>1149</v>
      </c>
      <c r="F33" t="s">
        <v>379</v>
      </c>
      <c r="G33" t="s">
        <v>1147</v>
      </c>
      <c r="H33" t="s">
        <v>188</v>
      </c>
      <c r="I33" t="s">
        <v>1147</v>
      </c>
      <c r="J33" t="s">
        <v>188</v>
      </c>
      <c r="K33" t="s">
        <v>47</v>
      </c>
      <c r="L33" t="s">
        <v>188</v>
      </c>
      <c r="M33" t="s">
        <v>1147</v>
      </c>
      <c r="N33" t="str">
        <f t="shared" si="0"/>
        <v>0.65</v>
      </c>
      <c r="O33" s="70">
        <f t="shared" si="1"/>
        <v>1</v>
      </c>
      <c r="P33">
        <f t="shared" si="12"/>
        <v>1</v>
      </c>
      <c r="Q33">
        <f t="shared" si="13"/>
        <v>1</v>
      </c>
      <c r="S33">
        <f t="shared" si="4"/>
        <v>0</v>
      </c>
      <c r="T33">
        <f t="shared" si="5"/>
        <v>6</v>
      </c>
      <c r="U33">
        <f t="shared" si="6"/>
        <v>0</v>
      </c>
      <c r="V33">
        <f t="shared" si="7"/>
        <v>7</v>
      </c>
      <c r="W33">
        <f t="shared" si="8"/>
        <v>11</v>
      </c>
      <c r="X33">
        <f t="shared" si="9"/>
        <v>14</v>
      </c>
      <c r="Y33">
        <f t="shared" si="10"/>
        <v>32.5</v>
      </c>
      <c r="Z33">
        <f t="shared" si="11"/>
        <v>70.5</v>
      </c>
      <c r="AA33" cm="1">
        <f t="array" ref="AA33">SUMPRODUCT((Z33&lt;$Z$2:$Z$407)/COUNTIF($Z$2:$Z$407,$Z$2:$Z$407))+1</f>
        <v>15.999999999999996</v>
      </c>
      <c r="AB33" t="s">
        <v>764</v>
      </c>
    </row>
    <row r="34" spans="1:28" x14ac:dyDescent="0.15">
      <c r="A34" t="s">
        <v>254</v>
      </c>
      <c r="B34" t="s">
        <v>287</v>
      </c>
      <c r="C34" t="s">
        <v>288</v>
      </c>
      <c r="D34" t="s">
        <v>16</v>
      </c>
      <c r="E34" t="s">
        <v>1161</v>
      </c>
      <c r="F34" t="s">
        <v>257</v>
      </c>
      <c r="G34" t="s">
        <v>1147</v>
      </c>
      <c r="H34" t="s">
        <v>188</v>
      </c>
      <c r="I34" t="s">
        <v>1147</v>
      </c>
      <c r="J34" t="s">
        <v>188</v>
      </c>
      <c r="K34" t="s">
        <v>1147</v>
      </c>
      <c r="L34" t="s">
        <v>188</v>
      </c>
      <c r="M34" t="s">
        <v>1147</v>
      </c>
      <c r="N34" t="str">
        <f t="shared" ref="N34:N65" si="14">E34</f>
        <v>0.4</v>
      </c>
      <c r="O34" s="70">
        <f t="shared" ref="O34:O65" si="15">COUNTIF(H34,"US")</f>
        <v>1</v>
      </c>
      <c r="P34">
        <f t="shared" si="12"/>
        <v>1</v>
      </c>
      <c r="Q34">
        <f t="shared" si="13"/>
        <v>1</v>
      </c>
      <c r="R34">
        <v>1</v>
      </c>
      <c r="S34">
        <f t="shared" ref="S34:S65" si="16">IF(R34=0,0,IF(R34=0.5,3,6))</f>
        <v>6</v>
      </c>
      <c r="T34">
        <f t="shared" ref="T34:T65" si="17">IF(O34=1,6,0)</f>
        <v>6</v>
      </c>
      <c r="U34">
        <f t="shared" ref="U34:U65" si="18">IF(R34=0,0,IF(R34=0.5,3,6))</f>
        <v>6</v>
      </c>
      <c r="V34">
        <f t="shared" ref="V34:V65" si="19">IF(Q34=1,7,0)</f>
        <v>7</v>
      </c>
      <c r="W34">
        <f t="shared" ref="W34:W65" si="20">IF(O34=1,11,0)</f>
        <v>11</v>
      </c>
      <c r="X34">
        <f t="shared" ref="X34:X65" si="21">IF(P34=1,14,0)</f>
        <v>14</v>
      </c>
      <c r="Y34">
        <f t="shared" ref="Y34:Y65" si="22">(0.5*N34)*100</f>
        <v>20</v>
      </c>
      <c r="Z34">
        <f t="shared" ref="Z34:Z65" si="23">SUM(S34:Y34)</f>
        <v>70</v>
      </c>
      <c r="AA34" cm="1">
        <f t="array" ref="AA34">SUMPRODUCT((Z34&lt;$Z$2:$Z$407)/COUNTIF($Z$2:$Z$407,$Z$2:$Z$407))+1</f>
        <v>16.999999999999996</v>
      </c>
      <c r="AB34" t="s">
        <v>288</v>
      </c>
    </row>
    <row r="35" spans="1:28" x14ac:dyDescent="0.15">
      <c r="A35" t="s">
        <v>297</v>
      </c>
      <c r="B35" t="s">
        <v>308</v>
      </c>
      <c r="C35" t="s">
        <v>322</v>
      </c>
      <c r="D35" t="s">
        <v>16</v>
      </c>
      <c r="E35" t="s">
        <v>1162</v>
      </c>
      <c r="F35" t="s">
        <v>290</v>
      </c>
      <c r="G35" t="s">
        <v>1147</v>
      </c>
      <c r="H35" t="s">
        <v>188</v>
      </c>
      <c r="I35" t="s">
        <v>1147</v>
      </c>
      <c r="J35" t="s">
        <v>188</v>
      </c>
      <c r="K35" t="s">
        <v>1147</v>
      </c>
      <c r="L35" t="s">
        <v>188</v>
      </c>
      <c r="M35" t="s">
        <v>1147</v>
      </c>
      <c r="N35" t="str">
        <f t="shared" si="14"/>
        <v>0.39</v>
      </c>
      <c r="O35" s="70">
        <f t="shared" si="15"/>
        <v>1</v>
      </c>
      <c r="P35">
        <f t="shared" si="12"/>
        <v>1</v>
      </c>
      <c r="Q35">
        <f t="shared" si="13"/>
        <v>1</v>
      </c>
      <c r="R35">
        <v>1</v>
      </c>
      <c r="S35">
        <f t="shared" si="16"/>
        <v>6</v>
      </c>
      <c r="T35">
        <f t="shared" si="17"/>
        <v>6</v>
      </c>
      <c r="U35">
        <f t="shared" si="18"/>
        <v>6</v>
      </c>
      <c r="V35">
        <f t="shared" si="19"/>
        <v>7</v>
      </c>
      <c r="W35">
        <f t="shared" si="20"/>
        <v>11</v>
      </c>
      <c r="X35">
        <f t="shared" si="21"/>
        <v>14</v>
      </c>
      <c r="Y35">
        <f t="shared" si="22"/>
        <v>19.5</v>
      </c>
      <c r="Z35">
        <f t="shared" si="23"/>
        <v>69.5</v>
      </c>
      <c r="AA35" cm="1">
        <f t="array" ref="AA35">SUMPRODUCT((Z35&lt;$Z$2:$Z$407)/COUNTIF($Z$2:$Z$407,$Z$2:$Z$407))+1</f>
        <v>17.999999999999996</v>
      </c>
      <c r="AB35" t="s">
        <v>322</v>
      </c>
    </row>
    <row r="36" spans="1:28" x14ac:dyDescent="0.15">
      <c r="A36" t="s">
        <v>297</v>
      </c>
      <c r="B36" t="s">
        <v>326</v>
      </c>
      <c r="C36" t="s">
        <v>339</v>
      </c>
      <c r="D36" t="s">
        <v>11</v>
      </c>
      <c r="E36" t="s">
        <v>1162</v>
      </c>
      <c r="F36" t="s">
        <v>290</v>
      </c>
      <c r="G36" t="s">
        <v>1147</v>
      </c>
      <c r="H36" t="s">
        <v>188</v>
      </c>
      <c r="I36" t="s">
        <v>1147</v>
      </c>
      <c r="J36" t="s">
        <v>188</v>
      </c>
      <c r="K36" t="s">
        <v>1147</v>
      </c>
      <c r="L36" t="s">
        <v>188</v>
      </c>
      <c r="M36" t="s">
        <v>1147</v>
      </c>
      <c r="N36" t="str">
        <f t="shared" si="14"/>
        <v>0.39</v>
      </c>
      <c r="O36" s="70">
        <f t="shared" si="15"/>
        <v>1</v>
      </c>
      <c r="P36">
        <f t="shared" si="12"/>
        <v>1</v>
      </c>
      <c r="Q36">
        <f t="shared" si="13"/>
        <v>1</v>
      </c>
      <c r="R36">
        <v>1</v>
      </c>
      <c r="S36">
        <f t="shared" si="16"/>
        <v>6</v>
      </c>
      <c r="T36">
        <f t="shared" si="17"/>
        <v>6</v>
      </c>
      <c r="U36">
        <f t="shared" si="18"/>
        <v>6</v>
      </c>
      <c r="V36">
        <f t="shared" si="19"/>
        <v>7</v>
      </c>
      <c r="W36">
        <f t="shared" si="20"/>
        <v>11</v>
      </c>
      <c r="X36">
        <f t="shared" si="21"/>
        <v>14</v>
      </c>
      <c r="Y36">
        <f t="shared" si="22"/>
        <v>19.5</v>
      </c>
      <c r="Z36">
        <f t="shared" si="23"/>
        <v>69.5</v>
      </c>
      <c r="AA36" cm="1">
        <f t="array" ref="AA36">SUMPRODUCT((Z36&lt;$Z$2:$Z$407)/COUNTIF($Z$2:$Z$407,$Z$2:$Z$407))+1</f>
        <v>17.999999999999996</v>
      </c>
      <c r="AB36" t="s">
        <v>339</v>
      </c>
    </row>
    <row r="37" spans="1:28" x14ac:dyDescent="0.15">
      <c r="A37" t="s">
        <v>400</v>
      </c>
      <c r="B37" t="s">
        <v>414</v>
      </c>
      <c r="C37" t="s">
        <v>419</v>
      </c>
      <c r="D37" t="s">
        <v>11</v>
      </c>
      <c r="E37" t="s">
        <v>1163</v>
      </c>
      <c r="F37" t="s">
        <v>420</v>
      </c>
      <c r="G37" t="s">
        <v>1147</v>
      </c>
      <c r="H37" t="s">
        <v>188</v>
      </c>
      <c r="I37" t="s">
        <v>1147</v>
      </c>
      <c r="J37" t="s">
        <v>188</v>
      </c>
      <c r="K37" t="s">
        <v>1147</v>
      </c>
      <c r="L37" t="s">
        <v>188</v>
      </c>
      <c r="M37" t="s">
        <v>1147</v>
      </c>
      <c r="N37" t="str">
        <f t="shared" si="14"/>
        <v>0.63</v>
      </c>
      <c r="O37" s="70">
        <f t="shared" si="15"/>
        <v>1</v>
      </c>
      <c r="P37">
        <f t="shared" si="12"/>
        <v>1</v>
      </c>
      <c r="Q37">
        <f t="shared" si="13"/>
        <v>1</v>
      </c>
      <c r="S37">
        <f t="shared" si="16"/>
        <v>0</v>
      </c>
      <c r="T37">
        <f t="shared" si="17"/>
        <v>6</v>
      </c>
      <c r="U37">
        <f t="shared" si="18"/>
        <v>0</v>
      </c>
      <c r="V37">
        <f t="shared" si="19"/>
        <v>7</v>
      </c>
      <c r="W37">
        <f t="shared" si="20"/>
        <v>11</v>
      </c>
      <c r="X37">
        <f t="shared" si="21"/>
        <v>14</v>
      </c>
      <c r="Y37">
        <f t="shared" si="22"/>
        <v>31.5</v>
      </c>
      <c r="Z37">
        <f t="shared" si="23"/>
        <v>69.5</v>
      </c>
      <c r="AA37" cm="1">
        <f t="array" ref="AA37">SUMPRODUCT((Z37&lt;$Z$2:$Z$407)/COUNTIF($Z$2:$Z$407,$Z$2:$Z$407))+1</f>
        <v>17.999999999999996</v>
      </c>
      <c r="AB37" t="s">
        <v>419</v>
      </c>
    </row>
    <row r="38" spans="1:28" x14ac:dyDescent="0.15">
      <c r="A38" t="s">
        <v>254</v>
      </c>
      <c r="B38" t="s">
        <v>287</v>
      </c>
      <c r="C38" t="s">
        <v>289</v>
      </c>
      <c r="D38" t="s">
        <v>11</v>
      </c>
      <c r="E38" t="s">
        <v>1164</v>
      </c>
      <c r="F38" t="s">
        <v>290</v>
      </c>
      <c r="G38" t="s">
        <v>1147</v>
      </c>
      <c r="H38" t="s">
        <v>188</v>
      </c>
      <c r="I38" t="s">
        <v>1147</v>
      </c>
      <c r="J38" t="s">
        <v>188</v>
      </c>
      <c r="K38" t="s">
        <v>1147</v>
      </c>
      <c r="L38" t="s">
        <v>188</v>
      </c>
      <c r="M38" t="s">
        <v>1147</v>
      </c>
      <c r="N38" t="str">
        <f t="shared" si="14"/>
        <v>0.38</v>
      </c>
      <c r="O38" s="70">
        <f t="shared" si="15"/>
        <v>1</v>
      </c>
      <c r="P38">
        <f t="shared" si="12"/>
        <v>1</v>
      </c>
      <c r="Q38">
        <f t="shared" si="13"/>
        <v>1</v>
      </c>
      <c r="R38">
        <v>1</v>
      </c>
      <c r="S38">
        <f t="shared" si="16"/>
        <v>6</v>
      </c>
      <c r="T38">
        <f t="shared" si="17"/>
        <v>6</v>
      </c>
      <c r="U38">
        <f t="shared" si="18"/>
        <v>6</v>
      </c>
      <c r="V38">
        <f t="shared" si="19"/>
        <v>7</v>
      </c>
      <c r="W38">
        <f t="shared" si="20"/>
        <v>11</v>
      </c>
      <c r="X38">
        <f t="shared" si="21"/>
        <v>14</v>
      </c>
      <c r="Y38">
        <f t="shared" si="22"/>
        <v>19</v>
      </c>
      <c r="Z38">
        <f t="shared" si="23"/>
        <v>69</v>
      </c>
      <c r="AA38" cm="1">
        <f t="array" ref="AA38">SUMPRODUCT((Z38&lt;$Z$2:$Z$407)/COUNTIF($Z$2:$Z$407,$Z$2:$Z$407))+1</f>
        <v>18.999999999999993</v>
      </c>
      <c r="AB38" t="s">
        <v>289</v>
      </c>
    </row>
    <row r="39" spans="1:28" x14ac:dyDescent="0.15">
      <c r="A39" t="s">
        <v>297</v>
      </c>
      <c r="B39" t="s">
        <v>308</v>
      </c>
      <c r="C39" t="s">
        <v>311</v>
      </c>
      <c r="D39" t="s">
        <v>11</v>
      </c>
      <c r="E39" t="s">
        <v>1165</v>
      </c>
      <c r="F39" t="s">
        <v>223</v>
      </c>
      <c r="G39" t="s">
        <v>312</v>
      </c>
      <c r="H39" t="s">
        <v>188</v>
      </c>
      <c r="I39" t="s">
        <v>1147</v>
      </c>
      <c r="J39" t="s">
        <v>188</v>
      </c>
      <c r="K39" t="s">
        <v>1147</v>
      </c>
      <c r="L39" t="s">
        <v>188</v>
      </c>
      <c r="M39" t="s">
        <v>1147</v>
      </c>
      <c r="N39" t="str">
        <f t="shared" si="14"/>
        <v>0.37</v>
      </c>
      <c r="O39" s="70">
        <f t="shared" si="15"/>
        <v>1</v>
      </c>
      <c r="P39">
        <f t="shared" si="12"/>
        <v>1</v>
      </c>
      <c r="Q39">
        <f t="shared" si="13"/>
        <v>1</v>
      </c>
      <c r="R39">
        <v>1</v>
      </c>
      <c r="S39">
        <f t="shared" si="16"/>
        <v>6</v>
      </c>
      <c r="T39">
        <f t="shared" si="17"/>
        <v>6</v>
      </c>
      <c r="U39">
        <f t="shared" si="18"/>
        <v>6</v>
      </c>
      <c r="V39">
        <f t="shared" si="19"/>
        <v>7</v>
      </c>
      <c r="W39">
        <f t="shared" si="20"/>
        <v>11</v>
      </c>
      <c r="X39">
        <f t="shared" si="21"/>
        <v>14</v>
      </c>
      <c r="Y39">
        <f t="shared" si="22"/>
        <v>18.5</v>
      </c>
      <c r="Z39">
        <f t="shared" si="23"/>
        <v>68.5</v>
      </c>
      <c r="AA39" cm="1">
        <f t="array" ref="AA39">SUMPRODUCT((Z39&lt;$Z$2:$Z$407)/COUNTIF($Z$2:$Z$407,$Z$2:$Z$407))+1</f>
        <v>19.999999999999993</v>
      </c>
      <c r="AB39" t="s">
        <v>311</v>
      </c>
    </row>
    <row r="40" spans="1:28" x14ac:dyDescent="0.15">
      <c r="A40" t="s">
        <v>297</v>
      </c>
      <c r="B40" t="s">
        <v>308</v>
      </c>
      <c r="C40" t="s">
        <v>313</v>
      </c>
      <c r="D40" t="s">
        <v>11</v>
      </c>
      <c r="E40" t="s">
        <v>1165</v>
      </c>
      <c r="F40" t="s">
        <v>223</v>
      </c>
      <c r="G40" t="s">
        <v>312</v>
      </c>
      <c r="H40" t="s">
        <v>188</v>
      </c>
      <c r="I40" t="s">
        <v>1147</v>
      </c>
      <c r="J40" t="s">
        <v>188</v>
      </c>
      <c r="K40" t="s">
        <v>1147</v>
      </c>
      <c r="L40" t="s">
        <v>188</v>
      </c>
      <c r="M40" t="s">
        <v>1147</v>
      </c>
      <c r="N40" t="str">
        <f t="shared" si="14"/>
        <v>0.37</v>
      </c>
      <c r="O40" s="70">
        <f t="shared" si="15"/>
        <v>1</v>
      </c>
      <c r="P40">
        <f t="shared" si="12"/>
        <v>1</v>
      </c>
      <c r="Q40">
        <f t="shared" si="13"/>
        <v>1</v>
      </c>
      <c r="R40">
        <v>1</v>
      </c>
      <c r="S40">
        <f t="shared" si="16"/>
        <v>6</v>
      </c>
      <c r="T40">
        <f t="shared" si="17"/>
        <v>6</v>
      </c>
      <c r="U40">
        <f t="shared" si="18"/>
        <v>6</v>
      </c>
      <c r="V40">
        <f t="shared" si="19"/>
        <v>7</v>
      </c>
      <c r="W40">
        <f t="shared" si="20"/>
        <v>11</v>
      </c>
      <c r="X40">
        <f t="shared" si="21"/>
        <v>14</v>
      </c>
      <c r="Y40">
        <f t="shared" si="22"/>
        <v>18.5</v>
      </c>
      <c r="Z40">
        <f t="shared" si="23"/>
        <v>68.5</v>
      </c>
      <c r="AA40" cm="1">
        <f t="array" ref="AA40">SUMPRODUCT((Z40&lt;$Z$2:$Z$407)/COUNTIF($Z$2:$Z$407,$Z$2:$Z$407))+1</f>
        <v>19.999999999999993</v>
      </c>
      <c r="AB40" t="s">
        <v>313</v>
      </c>
    </row>
    <row r="41" spans="1:28" x14ac:dyDescent="0.15">
      <c r="A41" t="s">
        <v>297</v>
      </c>
      <c r="B41" t="s">
        <v>308</v>
      </c>
      <c r="C41" t="s">
        <v>314</v>
      </c>
      <c r="D41" t="s">
        <v>16</v>
      </c>
      <c r="E41" t="s">
        <v>1165</v>
      </c>
      <c r="F41" t="s">
        <v>315</v>
      </c>
      <c r="G41" t="s">
        <v>1147</v>
      </c>
      <c r="H41" t="s">
        <v>188</v>
      </c>
      <c r="I41" t="s">
        <v>1147</v>
      </c>
      <c r="J41" t="s">
        <v>188</v>
      </c>
      <c r="K41" t="s">
        <v>1147</v>
      </c>
      <c r="L41" t="s">
        <v>188</v>
      </c>
      <c r="M41" t="s">
        <v>1147</v>
      </c>
      <c r="N41" t="str">
        <f t="shared" si="14"/>
        <v>0.37</v>
      </c>
      <c r="O41" s="70">
        <f t="shared" si="15"/>
        <v>1</v>
      </c>
      <c r="P41">
        <f t="shared" si="12"/>
        <v>1</v>
      </c>
      <c r="Q41">
        <f t="shared" si="13"/>
        <v>1</v>
      </c>
      <c r="R41">
        <v>1</v>
      </c>
      <c r="S41">
        <f t="shared" si="16"/>
        <v>6</v>
      </c>
      <c r="T41">
        <f t="shared" si="17"/>
        <v>6</v>
      </c>
      <c r="U41">
        <f t="shared" si="18"/>
        <v>6</v>
      </c>
      <c r="V41">
        <f t="shared" si="19"/>
        <v>7</v>
      </c>
      <c r="W41">
        <f t="shared" si="20"/>
        <v>11</v>
      </c>
      <c r="X41">
        <f t="shared" si="21"/>
        <v>14</v>
      </c>
      <c r="Y41">
        <f t="shared" si="22"/>
        <v>18.5</v>
      </c>
      <c r="Z41">
        <f t="shared" si="23"/>
        <v>68.5</v>
      </c>
      <c r="AA41" cm="1">
        <f t="array" ref="AA41">SUMPRODUCT((Z41&lt;$Z$2:$Z$407)/COUNTIF($Z$2:$Z$407,$Z$2:$Z$407))+1</f>
        <v>19.999999999999993</v>
      </c>
      <c r="AB41" t="s">
        <v>314</v>
      </c>
    </row>
    <row r="42" spans="1:28" x14ac:dyDescent="0.15">
      <c r="A42" t="s">
        <v>297</v>
      </c>
      <c r="B42" t="s">
        <v>326</v>
      </c>
      <c r="C42" t="s">
        <v>340</v>
      </c>
      <c r="D42" t="s">
        <v>239</v>
      </c>
      <c r="E42" t="s">
        <v>1165</v>
      </c>
      <c r="F42" t="s">
        <v>315</v>
      </c>
      <c r="G42" t="s">
        <v>1147</v>
      </c>
      <c r="H42" t="s">
        <v>188</v>
      </c>
      <c r="I42" t="s">
        <v>341</v>
      </c>
      <c r="J42" t="s">
        <v>188</v>
      </c>
      <c r="K42" t="s">
        <v>60</v>
      </c>
      <c r="L42" t="s">
        <v>188</v>
      </c>
      <c r="M42" t="s">
        <v>1147</v>
      </c>
      <c r="N42" t="str">
        <f t="shared" si="14"/>
        <v>0.37</v>
      </c>
      <c r="O42" s="70">
        <f t="shared" si="15"/>
        <v>1</v>
      </c>
      <c r="P42">
        <f t="shared" si="12"/>
        <v>1</v>
      </c>
      <c r="Q42">
        <f t="shared" si="13"/>
        <v>1</v>
      </c>
      <c r="R42">
        <v>1</v>
      </c>
      <c r="S42">
        <f t="shared" si="16"/>
        <v>6</v>
      </c>
      <c r="T42">
        <f t="shared" si="17"/>
        <v>6</v>
      </c>
      <c r="U42">
        <f t="shared" si="18"/>
        <v>6</v>
      </c>
      <c r="V42">
        <f t="shared" si="19"/>
        <v>7</v>
      </c>
      <c r="W42">
        <f t="shared" si="20"/>
        <v>11</v>
      </c>
      <c r="X42">
        <f t="shared" si="21"/>
        <v>14</v>
      </c>
      <c r="Y42">
        <f t="shared" si="22"/>
        <v>18.5</v>
      </c>
      <c r="Z42">
        <f t="shared" si="23"/>
        <v>68.5</v>
      </c>
      <c r="AA42" cm="1">
        <f t="array" ref="AA42">SUMPRODUCT((Z42&lt;$Z$2:$Z$407)/COUNTIF($Z$2:$Z$407,$Z$2:$Z$407))+1</f>
        <v>19.999999999999993</v>
      </c>
      <c r="AB42" t="s">
        <v>340</v>
      </c>
    </row>
    <row r="43" spans="1:28" x14ac:dyDescent="0.15">
      <c r="A43" t="s">
        <v>297</v>
      </c>
      <c r="B43" t="s">
        <v>326</v>
      </c>
      <c r="C43" t="s">
        <v>342</v>
      </c>
      <c r="D43" t="s">
        <v>239</v>
      </c>
      <c r="E43" t="s">
        <v>1165</v>
      </c>
      <c r="F43" t="s">
        <v>315</v>
      </c>
      <c r="G43" t="s">
        <v>1147</v>
      </c>
      <c r="H43" t="s">
        <v>188</v>
      </c>
      <c r="I43" t="s">
        <v>224</v>
      </c>
      <c r="J43" t="s">
        <v>188</v>
      </c>
      <c r="K43" t="s">
        <v>1147</v>
      </c>
      <c r="L43" t="s">
        <v>188</v>
      </c>
      <c r="M43" t="s">
        <v>1147</v>
      </c>
      <c r="N43" t="str">
        <f t="shared" si="14"/>
        <v>0.37</v>
      </c>
      <c r="O43" s="70">
        <f t="shared" si="15"/>
        <v>1</v>
      </c>
      <c r="P43">
        <f t="shared" si="12"/>
        <v>1</v>
      </c>
      <c r="Q43">
        <f t="shared" si="13"/>
        <v>1</v>
      </c>
      <c r="R43">
        <v>1</v>
      </c>
      <c r="S43">
        <f t="shared" si="16"/>
        <v>6</v>
      </c>
      <c r="T43">
        <f t="shared" si="17"/>
        <v>6</v>
      </c>
      <c r="U43">
        <f t="shared" si="18"/>
        <v>6</v>
      </c>
      <c r="V43">
        <f t="shared" si="19"/>
        <v>7</v>
      </c>
      <c r="W43">
        <f t="shared" si="20"/>
        <v>11</v>
      </c>
      <c r="X43">
        <f t="shared" si="21"/>
        <v>14</v>
      </c>
      <c r="Y43">
        <f t="shared" si="22"/>
        <v>18.5</v>
      </c>
      <c r="Z43">
        <f t="shared" si="23"/>
        <v>68.5</v>
      </c>
      <c r="AA43" cm="1">
        <f t="array" ref="AA43">SUMPRODUCT((Z43&lt;$Z$2:$Z$407)/COUNTIF($Z$2:$Z$407,$Z$2:$Z$407))+1</f>
        <v>19.999999999999993</v>
      </c>
      <c r="AB43" t="s">
        <v>342</v>
      </c>
    </row>
    <row r="44" spans="1:28" x14ac:dyDescent="0.15">
      <c r="A44" t="s">
        <v>297</v>
      </c>
      <c r="B44" t="s">
        <v>326</v>
      </c>
      <c r="C44" t="s">
        <v>344</v>
      </c>
      <c r="D44" t="s">
        <v>16</v>
      </c>
      <c r="E44" t="s">
        <v>1165</v>
      </c>
      <c r="F44" t="s">
        <v>315</v>
      </c>
      <c r="G44" t="s">
        <v>1147</v>
      </c>
      <c r="H44" t="s">
        <v>188</v>
      </c>
      <c r="I44" t="s">
        <v>1147</v>
      </c>
      <c r="J44" t="s">
        <v>188</v>
      </c>
      <c r="K44" t="s">
        <v>1147</v>
      </c>
      <c r="L44" t="s">
        <v>188</v>
      </c>
      <c r="M44" t="s">
        <v>1147</v>
      </c>
      <c r="N44" t="str">
        <f t="shared" si="14"/>
        <v>0.37</v>
      </c>
      <c r="O44" s="70">
        <f t="shared" si="15"/>
        <v>1</v>
      </c>
      <c r="P44">
        <f t="shared" si="12"/>
        <v>1</v>
      </c>
      <c r="Q44">
        <f t="shared" si="13"/>
        <v>1</v>
      </c>
      <c r="R44">
        <v>1</v>
      </c>
      <c r="S44">
        <f t="shared" si="16"/>
        <v>6</v>
      </c>
      <c r="T44">
        <f t="shared" si="17"/>
        <v>6</v>
      </c>
      <c r="U44">
        <f t="shared" si="18"/>
        <v>6</v>
      </c>
      <c r="V44">
        <f t="shared" si="19"/>
        <v>7</v>
      </c>
      <c r="W44">
        <f t="shared" si="20"/>
        <v>11</v>
      </c>
      <c r="X44">
        <f t="shared" si="21"/>
        <v>14</v>
      </c>
      <c r="Y44">
        <f t="shared" si="22"/>
        <v>18.5</v>
      </c>
      <c r="Z44">
        <f t="shared" si="23"/>
        <v>68.5</v>
      </c>
      <c r="AA44" cm="1">
        <f t="array" ref="AA44">SUMPRODUCT((Z44&lt;$Z$2:$Z$407)/COUNTIF($Z$2:$Z$407,$Z$2:$Z$407))+1</f>
        <v>19.999999999999993</v>
      </c>
      <c r="AB44" t="s">
        <v>344</v>
      </c>
    </row>
    <row r="45" spans="1:28" x14ac:dyDescent="0.15">
      <c r="A45" t="s">
        <v>297</v>
      </c>
      <c r="B45" t="s">
        <v>347</v>
      </c>
      <c r="C45" t="s">
        <v>353</v>
      </c>
      <c r="D45" t="s">
        <v>239</v>
      </c>
      <c r="E45" t="s">
        <v>1165</v>
      </c>
      <c r="F45" t="s">
        <v>315</v>
      </c>
      <c r="G45" t="s">
        <v>1147</v>
      </c>
      <c r="H45" t="s">
        <v>188</v>
      </c>
      <c r="I45" t="s">
        <v>341</v>
      </c>
      <c r="J45" t="s">
        <v>188</v>
      </c>
      <c r="K45" t="s">
        <v>60</v>
      </c>
      <c r="L45" t="s">
        <v>188</v>
      </c>
      <c r="M45" t="s">
        <v>1147</v>
      </c>
      <c r="N45" t="str">
        <f t="shared" si="14"/>
        <v>0.37</v>
      </c>
      <c r="O45" s="70">
        <f t="shared" si="15"/>
        <v>1</v>
      </c>
      <c r="P45">
        <f t="shared" si="12"/>
        <v>1</v>
      </c>
      <c r="Q45">
        <f t="shared" si="13"/>
        <v>1</v>
      </c>
      <c r="R45">
        <v>1</v>
      </c>
      <c r="S45">
        <f t="shared" si="16"/>
        <v>6</v>
      </c>
      <c r="T45">
        <f t="shared" si="17"/>
        <v>6</v>
      </c>
      <c r="U45">
        <f t="shared" si="18"/>
        <v>6</v>
      </c>
      <c r="V45">
        <f t="shared" si="19"/>
        <v>7</v>
      </c>
      <c r="W45">
        <f t="shared" si="20"/>
        <v>11</v>
      </c>
      <c r="X45">
        <f t="shared" si="21"/>
        <v>14</v>
      </c>
      <c r="Y45">
        <f t="shared" si="22"/>
        <v>18.5</v>
      </c>
      <c r="Z45">
        <f t="shared" si="23"/>
        <v>68.5</v>
      </c>
      <c r="AA45" cm="1">
        <f t="array" ref="AA45">SUMPRODUCT((Z45&lt;$Z$2:$Z$407)/COUNTIF($Z$2:$Z$407,$Z$2:$Z$407))+1</f>
        <v>19.999999999999993</v>
      </c>
      <c r="AB45" t="s">
        <v>353</v>
      </c>
    </row>
    <row r="46" spans="1:28" x14ac:dyDescent="0.15">
      <c r="A46" t="s">
        <v>297</v>
      </c>
      <c r="B46" t="s">
        <v>347</v>
      </c>
      <c r="C46" t="s">
        <v>354</v>
      </c>
      <c r="D46" t="s">
        <v>239</v>
      </c>
      <c r="E46" t="s">
        <v>1165</v>
      </c>
      <c r="F46" t="s">
        <v>315</v>
      </c>
      <c r="G46" t="s">
        <v>1147</v>
      </c>
      <c r="H46" t="s">
        <v>188</v>
      </c>
      <c r="I46" t="s">
        <v>1147</v>
      </c>
      <c r="J46" t="s">
        <v>188</v>
      </c>
      <c r="K46" t="s">
        <v>60</v>
      </c>
      <c r="L46" t="s">
        <v>188</v>
      </c>
      <c r="M46" t="s">
        <v>1147</v>
      </c>
      <c r="N46" t="str">
        <f t="shared" si="14"/>
        <v>0.37</v>
      </c>
      <c r="O46" s="70">
        <f t="shared" si="15"/>
        <v>1</v>
      </c>
      <c r="P46">
        <f t="shared" si="12"/>
        <v>1</v>
      </c>
      <c r="Q46">
        <f t="shared" si="13"/>
        <v>1</v>
      </c>
      <c r="R46">
        <v>1</v>
      </c>
      <c r="S46">
        <f t="shared" si="16"/>
        <v>6</v>
      </c>
      <c r="T46">
        <f t="shared" si="17"/>
        <v>6</v>
      </c>
      <c r="U46">
        <f t="shared" si="18"/>
        <v>6</v>
      </c>
      <c r="V46">
        <f t="shared" si="19"/>
        <v>7</v>
      </c>
      <c r="W46">
        <f t="shared" si="20"/>
        <v>11</v>
      </c>
      <c r="X46">
        <f t="shared" si="21"/>
        <v>14</v>
      </c>
      <c r="Y46">
        <f t="shared" si="22"/>
        <v>18.5</v>
      </c>
      <c r="Z46">
        <f t="shared" si="23"/>
        <v>68.5</v>
      </c>
      <c r="AA46" cm="1">
        <f t="array" ref="AA46">SUMPRODUCT((Z46&lt;$Z$2:$Z$407)/COUNTIF($Z$2:$Z$407,$Z$2:$Z$407))+1</f>
        <v>19.999999999999993</v>
      </c>
      <c r="AB46" t="s">
        <v>354</v>
      </c>
    </row>
    <row r="47" spans="1:28" x14ac:dyDescent="0.15">
      <c r="A47" t="s">
        <v>297</v>
      </c>
      <c r="B47" t="s">
        <v>347</v>
      </c>
      <c r="C47" t="s">
        <v>356</v>
      </c>
      <c r="D47" t="s">
        <v>16</v>
      </c>
      <c r="E47" t="s">
        <v>1165</v>
      </c>
      <c r="F47" t="s">
        <v>315</v>
      </c>
      <c r="G47" t="s">
        <v>1147</v>
      </c>
      <c r="H47" t="s">
        <v>188</v>
      </c>
      <c r="I47" t="s">
        <v>1147</v>
      </c>
      <c r="J47" t="s">
        <v>188</v>
      </c>
      <c r="K47" t="s">
        <v>1147</v>
      </c>
      <c r="L47" t="s">
        <v>188</v>
      </c>
      <c r="M47" t="s">
        <v>1147</v>
      </c>
      <c r="N47" t="str">
        <f t="shared" si="14"/>
        <v>0.37</v>
      </c>
      <c r="O47" s="70">
        <f t="shared" si="15"/>
        <v>1</v>
      </c>
      <c r="P47">
        <f t="shared" si="12"/>
        <v>1</v>
      </c>
      <c r="Q47">
        <f t="shared" si="13"/>
        <v>1</v>
      </c>
      <c r="R47">
        <v>1</v>
      </c>
      <c r="S47">
        <f t="shared" si="16"/>
        <v>6</v>
      </c>
      <c r="T47">
        <f t="shared" si="17"/>
        <v>6</v>
      </c>
      <c r="U47">
        <f t="shared" si="18"/>
        <v>6</v>
      </c>
      <c r="V47">
        <f t="shared" si="19"/>
        <v>7</v>
      </c>
      <c r="W47">
        <f t="shared" si="20"/>
        <v>11</v>
      </c>
      <c r="X47">
        <f t="shared" si="21"/>
        <v>14</v>
      </c>
      <c r="Y47">
        <f t="shared" si="22"/>
        <v>18.5</v>
      </c>
      <c r="Z47">
        <f t="shared" si="23"/>
        <v>68.5</v>
      </c>
      <c r="AA47" cm="1">
        <f t="array" ref="AA47">SUMPRODUCT((Z47&lt;$Z$2:$Z$407)/COUNTIF($Z$2:$Z$407,$Z$2:$Z$407))+1</f>
        <v>19.999999999999993</v>
      </c>
      <c r="AB47" t="s">
        <v>356</v>
      </c>
    </row>
    <row r="48" spans="1:28" x14ac:dyDescent="0.15">
      <c r="A48" t="s">
        <v>254</v>
      </c>
      <c r="B48" t="s">
        <v>255</v>
      </c>
      <c r="C48" s="70" t="s">
        <v>924</v>
      </c>
      <c r="D48" t="s">
        <v>16</v>
      </c>
      <c r="E48" t="s">
        <v>1174</v>
      </c>
      <c r="F48" t="s">
        <v>227</v>
      </c>
      <c r="G48" t="s">
        <v>1147</v>
      </c>
      <c r="H48" t="s">
        <v>188</v>
      </c>
      <c r="I48" t="s">
        <v>1147</v>
      </c>
      <c r="J48" t="s">
        <v>266</v>
      </c>
      <c r="K48" t="s">
        <v>263</v>
      </c>
      <c r="L48" t="s">
        <v>188</v>
      </c>
      <c r="M48" t="s">
        <v>1147</v>
      </c>
      <c r="N48" t="str">
        <f t="shared" si="14"/>
        <v>0.36</v>
      </c>
      <c r="O48" s="70">
        <f t="shared" si="15"/>
        <v>1</v>
      </c>
      <c r="P48">
        <v>1</v>
      </c>
      <c r="Q48">
        <f t="shared" si="13"/>
        <v>1</v>
      </c>
      <c r="R48">
        <v>1</v>
      </c>
      <c r="S48">
        <f t="shared" si="16"/>
        <v>6</v>
      </c>
      <c r="T48">
        <f t="shared" si="17"/>
        <v>6</v>
      </c>
      <c r="U48">
        <f t="shared" si="18"/>
        <v>6</v>
      </c>
      <c r="V48">
        <f t="shared" si="19"/>
        <v>7</v>
      </c>
      <c r="W48">
        <f t="shared" si="20"/>
        <v>11</v>
      </c>
      <c r="X48">
        <f t="shared" si="21"/>
        <v>14</v>
      </c>
      <c r="Y48">
        <f t="shared" si="22"/>
        <v>18</v>
      </c>
      <c r="Z48">
        <f t="shared" si="23"/>
        <v>68</v>
      </c>
      <c r="AA48" cm="1">
        <f t="array" ref="AA48">SUMPRODUCT((Z48&lt;$Z$2:$Z$407)/COUNTIF($Z$2:$Z$407,$Z$2:$Z$407))+1</f>
        <v>20.999999999999989</v>
      </c>
      <c r="AB48" s="70" t="s">
        <v>924</v>
      </c>
    </row>
    <row r="49" spans="1:28" x14ac:dyDescent="0.15">
      <c r="A49" t="s">
        <v>297</v>
      </c>
      <c r="B49" t="s">
        <v>308</v>
      </c>
      <c r="C49" t="s">
        <v>316</v>
      </c>
      <c r="D49" t="s">
        <v>16</v>
      </c>
      <c r="E49" t="s">
        <v>1174</v>
      </c>
      <c r="F49" t="s">
        <v>317</v>
      </c>
      <c r="G49" t="s">
        <v>1147</v>
      </c>
      <c r="H49" t="s">
        <v>188</v>
      </c>
      <c r="I49" t="s">
        <v>1147</v>
      </c>
      <c r="J49" t="s">
        <v>1147</v>
      </c>
      <c r="K49" t="s">
        <v>1147</v>
      </c>
      <c r="L49" t="s">
        <v>1147</v>
      </c>
      <c r="M49" t="s">
        <v>1147</v>
      </c>
      <c r="N49" t="str">
        <f t="shared" si="14"/>
        <v>0.36</v>
      </c>
      <c r="O49" s="70">
        <f t="shared" si="15"/>
        <v>1</v>
      </c>
      <c r="P49">
        <v>1</v>
      </c>
      <c r="Q49">
        <v>1</v>
      </c>
      <c r="R49">
        <v>1</v>
      </c>
      <c r="S49">
        <f t="shared" si="16"/>
        <v>6</v>
      </c>
      <c r="T49">
        <f t="shared" si="17"/>
        <v>6</v>
      </c>
      <c r="U49">
        <f t="shared" si="18"/>
        <v>6</v>
      </c>
      <c r="V49">
        <f t="shared" si="19"/>
        <v>7</v>
      </c>
      <c r="W49">
        <f t="shared" si="20"/>
        <v>11</v>
      </c>
      <c r="X49">
        <f t="shared" si="21"/>
        <v>14</v>
      </c>
      <c r="Y49">
        <f t="shared" si="22"/>
        <v>18</v>
      </c>
      <c r="Z49">
        <f t="shared" si="23"/>
        <v>68</v>
      </c>
      <c r="AA49" cm="1">
        <f t="array" ref="AA49">SUMPRODUCT((Z49&lt;$Z$2:$Z$407)/COUNTIF($Z$2:$Z$407,$Z$2:$Z$407))+1</f>
        <v>20.999999999999989</v>
      </c>
      <c r="AB49" t="s">
        <v>316</v>
      </c>
    </row>
    <row r="50" spans="1:28" x14ac:dyDescent="0.15">
      <c r="A50" t="s">
        <v>297</v>
      </c>
      <c r="B50" t="s">
        <v>326</v>
      </c>
      <c r="C50" t="s">
        <v>343</v>
      </c>
      <c r="D50" t="s">
        <v>239</v>
      </c>
      <c r="E50" t="s">
        <v>1174</v>
      </c>
      <c r="F50" t="s">
        <v>317</v>
      </c>
      <c r="G50" t="s">
        <v>1147</v>
      </c>
      <c r="H50" t="s">
        <v>188</v>
      </c>
      <c r="I50" t="s">
        <v>1147</v>
      </c>
      <c r="J50" t="s">
        <v>1147</v>
      </c>
      <c r="K50" t="s">
        <v>1147</v>
      </c>
      <c r="L50" t="s">
        <v>1147</v>
      </c>
      <c r="M50" t="s">
        <v>1147</v>
      </c>
      <c r="N50" t="str">
        <f t="shared" si="14"/>
        <v>0.36</v>
      </c>
      <c r="O50" s="70">
        <f t="shared" si="15"/>
        <v>1</v>
      </c>
      <c r="P50">
        <v>1</v>
      </c>
      <c r="Q50">
        <v>1</v>
      </c>
      <c r="R50">
        <v>1</v>
      </c>
      <c r="S50">
        <f t="shared" si="16"/>
        <v>6</v>
      </c>
      <c r="T50">
        <f t="shared" si="17"/>
        <v>6</v>
      </c>
      <c r="U50">
        <f t="shared" si="18"/>
        <v>6</v>
      </c>
      <c r="V50">
        <f t="shared" si="19"/>
        <v>7</v>
      </c>
      <c r="W50">
        <f t="shared" si="20"/>
        <v>11</v>
      </c>
      <c r="X50">
        <f t="shared" si="21"/>
        <v>14</v>
      </c>
      <c r="Y50">
        <f t="shared" si="22"/>
        <v>18</v>
      </c>
      <c r="Z50">
        <f t="shared" si="23"/>
        <v>68</v>
      </c>
      <c r="AA50" cm="1">
        <f t="array" ref="AA50">SUMPRODUCT((Z50&lt;$Z$2:$Z$407)/COUNTIF($Z$2:$Z$407,$Z$2:$Z$407))+1</f>
        <v>20.999999999999989</v>
      </c>
      <c r="AB50" t="s">
        <v>343</v>
      </c>
    </row>
    <row r="51" spans="1:28" x14ac:dyDescent="0.15">
      <c r="A51" t="s">
        <v>297</v>
      </c>
      <c r="B51" t="s">
        <v>347</v>
      </c>
      <c r="C51" t="s">
        <v>350</v>
      </c>
      <c r="D51" t="s">
        <v>351</v>
      </c>
      <c r="E51" t="s">
        <v>1174</v>
      </c>
      <c r="F51" t="s">
        <v>317</v>
      </c>
      <c r="G51" t="s">
        <v>1147</v>
      </c>
      <c r="H51" t="s">
        <v>188</v>
      </c>
      <c r="I51" t="s">
        <v>1147</v>
      </c>
      <c r="J51" t="s">
        <v>1147</v>
      </c>
      <c r="K51" t="s">
        <v>1147</v>
      </c>
      <c r="L51" t="s">
        <v>1147</v>
      </c>
      <c r="M51" t="s">
        <v>1147</v>
      </c>
      <c r="N51" t="str">
        <f t="shared" si="14"/>
        <v>0.36</v>
      </c>
      <c r="O51" s="70">
        <f t="shared" si="15"/>
        <v>1</v>
      </c>
      <c r="P51">
        <v>1</v>
      </c>
      <c r="Q51">
        <v>1</v>
      </c>
      <c r="R51">
        <v>1</v>
      </c>
      <c r="S51">
        <f t="shared" si="16"/>
        <v>6</v>
      </c>
      <c r="T51">
        <f t="shared" si="17"/>
        <v>6</v>
      </c>
      <c r="U51">
        <f t="shared" si="18"/>
        <v>6</v>
      </c>
      <c r="V51">
        <f t="shared" si="19"/>
        <v>7</v>
      </c>
      <c r="W51">
        <f t="shared" si="20"/>
        <v>11</v>
      </c>
      <c r="X51">
        <f t="shared" si="21"/>
        <v>14</v>
      </c>
      <c r="Y51">
        <f t="shared" si="22"/>
        <v>18</v>
      </c>
      <c r="Z51">
        <f t="shared" si="23"/>
        <v>68</v>
      </c>
      <c r="AA51" cm="1">
        <f t="array" ref="AA51">SUMPRODUCT((Z51&lt;$Z$2:$Z$407)/COUNTIF($Z$2:$Z$407,$Z$2:$Z$407))+1</f>
        <v>20.999999999999989</v>
      </c>
      <c r="AB51" t="s">
        <v>350</v>
      </c>
    </row>
    <row r="52" spans="1:28" x14ac:dyDescent="0.15">
      <c r="A52" s="88" t="s">
        <v>360</v>
      </c>
      <c r="B52" s="88" t="s">
        <v>298</v>
      </c>
      <c r="C52" s="88" t="s">
        <v>363</v>
      </c>
      <c r="D52" s="88" t="s">
        <v>11</v>
      </c>
      <c r="E52" s="88" t="s">
        <v>1152</v>
      </c>
      <c r="F52" s="88" t="s">
        <v>364</v>
      </c>
      <c r="G52" s="88" t="s">
        <v>1147</v>
      </c>
      <c r="H52" s="88" t="s">
        <v>188</v>
      </c>
      <c r="I52" s="88" t="s">
        <v>1147</v>
      </c>
      <c r="J52" s="88" t="s">
        <v>188</v>
      </c>
      <c r="K52" s="88" t="s">
        <v>1147</v>
      </c>
      <c r="L52" s="88" t="s">
        <v>188</v>
      </c>
      <c r="M52" s="88" t="s">
        <v>1147</v>
      </c>
      <c r="N52" s="88" t="str">
        <f t="shared" si="14"/>
        <v>0.6</v>
      </c>
      <c r="O52" s="88">
        <f t="shared" si="15"/>
        <v>1</v>
      </c>
      <c r="P52" s="88">
        <f t="shared" ref="P52:P68" si="24">COUNTIF(J52,"US")</f>
        <v>1</v>
      </c>
      <c r="Q52" s="88">
        <f t="shared" ref="Q52:Q90" si="25">COUNTIF(L52,"US")</f>
        <v>1</v>
      </c>
      <c r="R52" s="88"/>
      <c r="S52" s="88">
        <f t="shared" si="16"/>
        <v>0</v>
      </c>
      <c r="T52" s="88">
        <f t="shared" si="17"/>
        <v>6</v>
      </c>
      <c r="U52" s="88">
        <f t="shared" si="18"/>
        <v>0</v>
      </c>
      <c r="V52" s="88">
        <f t="shared" si="19"/>
        <v>7</v>
      </c>
      <c r="W52" s="88">
        <f t="shared" si="20"/>
        <v>11</v>
      </c>
      <c r="X52" s="88">
        <f t="shared" si="21"/>
        <v>14</v>
      </c>
      <c r="Y52" s="88">
        <f t="shared" si="22"/>
        <v>30</v>
      </c>
      <c r="Z52" s="88">
        <f t="shared" si="23"/>
        <v>68</v>
      </c>
      <c r="AA52" cm="1">
        <f t="array" ref="AA52">SUMPRODUCT((Z52&lt;$Z$2:$Z$407)/COUNTIF($Z$2:$Z$407,$Z$2:$Z$407))+1</f>
        <v>20.999999999999989</v>
      </c>
      <c r="AB52" s="88" t="s">
        <v>363</v>
      </c>
    </row>
    <row r="53" spans="1:28" x14ac:dyDescent="0.15">
      <c r="A53" t="s">
        <v>360</v>
      </c>
      <c r="B53" t="s">
        <v>298</v>
      </c>
      <c r="C53" t="s">
        <v>370</v>
      </c>
      <c r="D53" t="s">
        <v>16</v>
      </c>
      <c r="E53" t="s">
        <v>1152</v>
      </c>
      <c r="F53" t="s">
        <v>1147</v>
      </c>
      <c r="G53" t="s">
        <v>1147</v>
      </c>
      <c r="H53" t="s">
        <v>188</v>
      </c>
      <c r="I53" t="s">
        <v>1147</v>
      </c>
      <c r="J53" t="s">
        <v>188</v>
      </c>
      <c r="K53" t="s">
        <v>1147</v>
      </c>
      <c r="L53" t="s">
        <v>188</v>
      </c>
      <c r="M53" t="s">
        <v>1147</v>
      </c>
      <c r="N53" t="str">
        <f t="shared" si="14"/>
        <v>0.6</v>
      </c>
      <c r="O53" s="70">
        <f t="shared" si="15"/>
        <v>1</v>
      </c>
      <c r="P53">
        <f t="shared" si="24"/>
        <v>1</v>
      </c>
      <c r="Q53">
        <f t="shared" si="25"/>
        <v>1</v>
      </c>
      <c r="S53">
        <f t="shared" si="16"/>
        <v>0</v>
      </c>
      <c r="T53">
        <f t="shared" si="17"/>
        <v>6</v>
      </c>
      <c r="U53">
        <f t="shared" si="18"/>
        <v>0</v>
      </c>
      <c r="V53">
        <f t="shared" si="19"/>
        <v>7</v>
      </c>
      <c r="W53">
        <f t="shared" si="20"/>
        <v>11</v>
      </c>
      <c r="X53">
        <f t="shared" si="21"/>
        <v>14</v>
      </c>
      <c r="Y53">
        <f t="shared" si="22"/>
        <v>30</v>
      </c>
      <c r="Z53">
        <f t="shared" si="23"/>
        <v>68</v>
      </c>
      <c r="AA53" cm="1">
        <f t="array" ref="AA53">SUMPRODUCT((Z53&lt;$Z$2:$Z$407)/COUNTIF($Z$2:$Z$407,$Z$2:$Z$407))+1</f>
        <v>20.999999999999989</v>
      </c>
      <c r="AB53" t="s">
        <v>370</v>
      </c>
    </row>
    <row r="54" spans="1:28" x14ac:dyDescent="0.15">
      <c r="A54" t="s">
        <v>360</v>
      </c>
      <c r="B54" t="s">
        <v>298</v>
      </c>
      <c r="C54" t="s">
        <v>371</v>
      </c>
      <c r="D54" t="s">
        <v>16</v>
      </c>
      <c r="E54" t="s">
        <v>1152</v>
      </c>
      <c r="F54" t="s">
        <v>1147</v>
      </c>
      <c r="G54" t="s">
        <v>1147</v>
      </c>
      <c r="H54" t="s">
        <v>188</v>
      </c>
      <c r="I54" t="s">
        <v>1147</v>
      </c>
      <c r="J54" t="s">
        <v>188</v>
      </c>
      <c r="K54" t="s">
        <v>1147</v>
      </c>
      <c r="L54" t="s">
        <v>188</v>
      </c>
      <c r="M54" t="s">
        <v>1147</v>
      </c>
      <c r="N54" t="str">
        <f t="shared" si="14"/>
        <v>0.6</v>
      </c>
      <c r="O54" s="70">
        <f t="shared" si="15"/>
        <v>1</v>
      </c>
      <c r="P54">
        <f t="shared" si="24"/>
        <v>1</v>
      </c>
      <c r="Q54">
        <f t="shared" si="25"/>
        <v>1</v>
      </c>
      <c r="S54">
        <f t="shared" si="16"/>
        <v>0</v>
      </c>
      <c r="T54">
        <f t="shared" si="17"/>
        <v>6</v>
      </c>
      <c r="U54">
        <f t="shared" si="18"/>
        <v>0</v>
      </c>
      <c r="V54">
        <f t="shared" si="19"/>
        <v>7</v>
      </c>
      <c r="W54">
        <f t="shared" si="20"/>
        <v>11</v>
      </c>
      <c r="X54">
        <f t="shared" si="21"/>
        <v>14</v>
      </c>
      <c r="Y54">
        <f t="shared" si="22"/>
        <v>30</v>
      </c>
      <c r="Z54">
        <f t="shared" si="23"/>
        <v>68</v>
      </c>
      <c r="AA54" cm="1">
        <f t="array" ref="AA54">SUMPRODUCT((Z54&lt;$Z$2:$Z$407)/COUNTIF($Z$2:$Z$407,$Z$2:$Z$407))+1</f>
        <v>20.999999999999989</v>
      </c>
      <c r="AB54" t="s">
        <v>371</v>
      </c>
    </row>
    <row r="55" spans="1:28" x14ac:dyDescent="0.15">
      <c r="A55" t="s">
        <v>360</v>
      </c>
      <c r="B55" t="s">
        <v>298</v>
      </c>
      <c r="C55" t="s">
        <v>372</v>
      </c>
      <c r="D55" t="s">
        <v>11</v>
      </c>
      <c r="E55" t="s">
        <v>1152</v>
      </c>
      <c r="F55" t="s">
        <v>1147</v>
      </c>
      <c r="G55" t="s">
        <v>1147</v>
      </c>
      <c r="H55" t="s">
        <v>188</v>
      </c>
      <c r="I55" t="s">
        <v>1147</v>
      </c>
      <c r="J55" t="s">
        <v>188</v>
      </c>
      <c r="K55" t="s">
        <v>1147</v>
      </c>
      <c r="L55" t="s">
        <v>188</v>
      </c>
      <c r="M55" t="s">
        <v>1147</v>
      </c>
      <c r="N55" t="str">
        <f t="shared" si="14"/>
        <v>0.6</v>
      </c>
      <c r="O55" s="70">
        <f t="shared" si="15"/>
        <v>1</v>
      </c>
      <c r="P55">
        <f t="shared" si="24"/>
        <v>1</v>
      </c>
      <c r="Q55">
        <f t="shared" si="25"/>
        <v>1</v>
      </c>
      <c r="S55">
        <f t="shared" si="16"/>
        <v>0</v>
      </c>
      <c r="T55">
        <f t="shared" si="17"/>
        <v>6</v>
      </c>
      <c r="U55">
        <f t="shared" si="18"/>
        <v>0</v>
      </c>
      <c r="V55">
        <f t="shared" si="19"/>
        <v>7</v>
      </c>
      <c r="W55">
        <f t="shared" si="20"/>
        <v>11</v>
      </c>
      <c r="X55">
        <f t="shared" si="21"/>
        <v>14</v>
      </c>
      <c r="Y55">
        <f t="shared" si="22"/>
        <v>30</v>
      </c>
      <c r="Z55">
        <f t="shared" si="23"/>
        <v>68</v>
      </c>
      <c r="AA55" cm="1">
        <f t="array" ref="AA55">SUMPRODUCT((Z55&lt;$Z$2:$Z$407)/COUNTIF($Z$2:$Z$407,$Z$2:$Z$407))+1</f>
        <v>20.999999999999989</v>
      </c>
      <c r="AB55" t="s">
        <v>372</v>
      </c>
    </row>
    <row r="56" spans="1:28" x14ac:dyDescent="0.15">
      <c r="A56" t="s">
        <v>360</v>
      </c>
      <c r="B56" t="s">
        <v>298</v>
      </c>
      <c r="C56" t="s">
        <v>373</v>
      </c>
      <c r="D56" t="s">
        <v>11</v>
      </c>
      <c r="E56" t="s">
        <v>1152</v>
      </c>
      <c r="F56" t="s">
        <v>1147</v>
      </c>
      <c r="G56" t="s">
        <v>1147</v>
      </c>
      <c r="H56" t="s">
        <v>188</v>
      </c>
      <c r="I56" t="s">
        <v>1147</v>
      </c>
      <c r="J56" t="s">
        <v>188</v>
      </c>
      <c r="K56" t="s">
        <v>1147</v>
      </c>
      <c r="L56" t="s">
        <v>188</v>
      </c>
      <c r="M56" t="s">
        <v>1147</v>
      </c>
      <c r="N56" t="str">
        <f t="shared" si="14"/>
        <v>0.6</v>
      </c>
      <c r="O56" s="70">
        <f t="shared" si="15"/>
        <v>1</v>
      </c>
      <c r="P56">
        <f t="shared" si="24"/>
        <v>1</v>
      </c>
      <c r="Q56">
        <f t="shared" si="25"/>
        <v>1</v>
      </c>
      <c r="S56">
        <f t="shared" si="16"/>
        <v>0</v>
      </c>
      <c r="T56">
        <f t="shared" si="17"/>
        <v>6</v>
      </c>
      <c r="U56">
        <f t="shared" si="18"/>
        <v>0</v>
      </c>
      <c r="V56">
        <f t="shared" si="19"/>
        <v>7</v>
      </c>
      <c r="W56">
        <f t="shared" si="20"/>
        <v>11</v>
      </c>
      <c r="X56">
        <f t="shared" si="21"/>
        <v>14</v>
      </c>
      <c r="Y56">
        <f t="shared" si="22"/>
        <v>30</v>
      </c>
      <c r="Z56">
        <f t="shared" si="23"/>
        <v>68</v>
      </c>
      <c r="AA56" cm="1">
        <f t="array" ref="AA56">SUMPRODUCT((Z56&lt;$Z$2:$Z$407)/COUNTIF($Z$2:$Z$407,$Z$2:$Z$407))+1</f>
        <v>20.999999999999989</v>
      </c>
      <c r="AB56" t="s">
        <v>373</v>
      </c>
    </row>
    <row r="57" spans="1:28" x14ac:dyDescent="0.15">
      <c r="A57" t="s">
        <v>360</v>
      </c>
      <c r="B57" t="s">
        <v>298</v>
      </c>
      <c r="C57" t="s">
        <v>376</v>
      </c>
      <c r="D57" t="s">
        <v>11</v>
      </c>
      <c r="E57" t="s">
        <v>1152</v>
      </c>
      <c r="F57" t="s">
        <v>1147</v>
      </c>
      <c r="G57" t="s">
        <v>1147</v>
      </c>
      <c r="H57" t="s">
        <v>188</v>
      </c>
      <c r="I57" t="s">
        <v>1147</v>
      </c>
      <c r="J57" t="s">
        <v>188</v>
      </c>
      <c r="K57" t="s">
        <v>1147</v>
      </c>
      <c r="L57" t="s">
        <v>188</v>
      </c>
      <c r="M57" t="s">
        <v>1147</v>
      </c>
      <c r="N57" t="str">
        <f t="shared" si="14"/>
        <v>0.6</v>
      </c>
      <c r="O57" s="70">
        <f t="shared" si="15"/>
        <v>1</v>
      </c>
      <c r="P57">
        <f t="shared" si="24"/>
        <v>1</v>
      </c>
      <c r="Q57">
        <f t="shared" si="25"/>
        <v>1</v>
      </c>
      <c r="S57">
        <f t="shared" si="16"/>
        <v>0</v>
      </c>
      <c r="T57">
        <f t="shared" si="17"/>
        <v>6</v>
      </c>
      <c r="U57">
        <f t="shared" si="18"/>
        <v>0</v>
      </c>
      <c r="V57">
        <f t="shared" si="19"/>
        <v>7</v>
      </c>
      <c r="W57">
        <f t="shared" si="20"/>
        <v>11</v>
      </c>
      <c r="X57">
        <f t="shared" si="21"/>
        <v>14</v>
      </c>
      <c r="Y57">
        <f t="shared" si="22"/>
        <v>30</v>
      </c>
      <c r="Z57">
        <f t="shared" si="23"/>
        <v>68</v>
      </c>
      <c r="AA57" cm="1">
        <f t="array" ref="AA57">SUMPRODUCT((Z57&lt;$Z$2:$Z$407)/COUNTIF($Z$2:$Z$407,$Z$2:$Z$407))+1</f>
        <v>20.999999999999989</v>
      </c>
      <c r="AB57" t="s">
        <v>376</v>
      </c>
    </row>
    <row r="58" spans="1:28" x14ac:dyDescent="0.15">
      <c r="A58" t="s">
        <v>360</v>
      </c>
      <c r="B58" t="s">
        <v>357</v>
      </c>
      <c r="C58" t="s">
        <v>377</v>
      </c>
      <c r="D58" t="s">
        <v>11</v>
      </c>
      <c r="E58" t="s">
        <v>1152</v>
      </c>
      <c r="F58" t="s">
        <v>1147</v>
      </c>
      <c r="G58" t="s">
        <v>1147</v>
      </c>
      <c r="H58" t="s">
        <v>188</v>
      </c>
      <c r="I58" t="s">
        <v>1147</v>
      </c>
      <c r="J58" t="s">
        <v>188</v>
      </c>
      <c r="K58" t="s">
        <v>1147</v>
      </c>
      <c r="L58" t="s">
        <v>188</v>
      </c>
      <c r="M58" t="s">
        <v>1147</v>
      </c>
      <c r="N58" t="str">
        <f t="shared" si="14"/>
        <v>0.6</v>
      </c>
      <c r="O58" s="70">
        <f t="shared" si="15"/>
        <v>1</v>
      </c>
      <c r="P58">
        <f t="shared" si="24"/>
        <v>1</v>
      </c>
      <c r="Q58">
        <f t="shared" si="25"/>
        <v>1</v>
      </c>
      <c r="S58">
        <f t="shared" si="16"/>
        <v>0</v>
      </c>
      <c r="T58">
        <f t="shared" si="17"/>
        <v>6</v>
      </c>
      <c r="U58">
        <f t="shared" si="18"/>
        <v>0</v>
      </c>
      <c r="V58">
        <f t="shared" si="19"/>
        <v>7</v>
      </c>
      <c r="W58">
        <f t="shared" si="20"/>
        <v>11</v>
      </c>
      <c r="X58">
        <f t="shared" si="21"/>
        <v>14</v>
      </c>
      <c r="Y58">
        <f t="shared" si="22"/>
        <v>30</v>
      </c>
      <c r="Z58">
        <f t="shared" si="23"/>
        <v>68</v>
      </c>
      <c r="AA58" cm="1">
        <f t="array" ref="AA58">SUMPRODUCT((Z58&lt;$Z$2:$Z$407)/COUNTIF($Z$2:$Z$407,$Z$2:$Z$407))+1</f>
        <v>20.999999999999989</v>
      </c>
      <c r="AB58" t="s">
        <v>377</v>
      </c>
    </row>
    <row r="59" spans="1:28" x14ac:dyDescent="0.15">
      <c r="A59" t="s">
        <v>400</v>
      </c>
      <c r="B59" t="s">
        <v>414</v>
      </c>
      <c r="C59" t="s">
        <v>432</v>
      </c>
      <c r="D59" t="s">
        <v>16</v>
      </c>
      <c r="E59" t="s">
        <v>1152</v>
      </c>
      <c r="F59" t="s">
        <v>433</v>
      </c>
      <c r="G59" t="s">
        <v>1147</v>
      </c>
      <c r="H59" t="s">
        <v>188</v>
      </c>
      <c r="I59" t="s">
        <v>1147</v>
      </c>
      <c r="J59" t="s">
        <v>188</v>
      </c>
      <c r="K59" t="s">
        <v>1147</v>
      </c>
      <c r="L59" t="s">
        <v>188</v>
      </c>
      <c r="M59" t="s">
        <v>304</v>
      </c>
      <c r="N59" t="str">
        <f t="shared" si="14"/>
        <v>0.6</v>
      </c>
      <c r="O59" s="70">
        <f t="shared" si="15"/>
        <v>1</v>
      </c>
      <c r="P59">
        <f t="shared" si="24"/>
        <v>1</v>
      </c>
      <c r="Q59">
        <f t="shared" si="25"/>
        <v>1</v>
      </c>
      <c r="S59">
        <f t="shared" si="16"/>
        <v>0</v>
      </c>
      <c r="T59">
        <f t="shared" si="17"/>
        <v>6</v>
      </c>
      <c r="U59">
        <f t="shared" si="18"/>
        <v>0</v>
      </c>
      <c r="V59">
        <f t="shared" si="19"/>
        <v>7</v>
      </c>
      <c r="W59">
        <f t="shared" si="20"/>
        <v>11</v>
      </c>
      <c r="X59">
        <f t="shared" si="21"/>
        <v>14</v>
      </c>
      <c r="Y59">
        <f t="shared" si="22"/>
        <v>30</v>
      </c>
      <c r="Z59">
        <f t="shared" si="23"/>
        <v>68</v>
      </c>
      <c r="AA59" cm="1">
        <f t="array" ref="AA59">SUMPRODUCT((Z59&lt;$Z$2:$Z$407)/COUNTIF($Z$2:$Z$407,$Z$2:$Z$407))+1</f>
        <v>20.999999999999989</v>
      </c>
      <c r="AB59" t="s">
        <v>432</v>
      </c>
    </row>
    <row r="60" spans="1:28" x14ac:dyDescent="0.15">
      <c r="A60" t="s">
        <v>492</v>
      </c>
      <c r="B60" t="s">
        <v>493</v>
      </c>
      <c r="C60" t="s">
        <v>499</v>
      </c>
      <c r="D60" t="s">
        <v>16</v>
      </c>
      <c r="E60" t="s">
        <v>1152</v>
      </c>
      <c r="F60" t="s">
        <v>320</v>
      </c>
      <c r="G60" t="s">
        <v>1147</v>
      </c>
      <c r="H60" t="s">
        <v>188</v>
      </c>
      <c r="I60" t="s">
        <v>1147</v>
      </c>
      <c r="J60" t="s">
        <v>188</v>
      </c>
      <c r="K60" t="s">
        <v>1147</v>
      </c>
      <c r="L60" t="s">
        <v>188</v>
      </c>
      <c r="M60" t="s">
        <v>1147</v>
      </c>
      <c r="N60" t="str">
        <f t="shared" si="14"/>
        <v>0.6</v>
      </c>
      <c r="O60" s="70">
        <f t="shared" si="15"/>
        <v>1</v>
      </c>
      <c r="P60">
        <f t="shared" si="24"/>
        <v>1</v>
      </c>
      <c r="Q60">
        <f t="shared" si="25"/>
        <v>1</v>
      </c>
      <c r="S60">
        <f t="shared" si="16"/>
        <v>0</v>
      </c>
      <c r="T60">
        <f t="shared" si="17"/>
        <v>6</v>
      </c>
      <c r="U60">
        <f t="shared" si="18"/>
        <v>0</v>
      </c>
      <c r="V60">
        <f t="shared" si="19"/>
        <v>7</v>
      </c>
      <c r="W60">
        <f t="shared" si="20"/>
        <v>11</v>
      </c>
      <c r="X60">
        <f t="shared" si="21"/>
        <v>14</v>
      </c>
      <c r="Y60">
        <f t="shared" si="22"/>
        <v>30</v>
      </c>
      <c r="Z60">
        <f t="shared" si="23"/>
        <v>68</v>
      </c>
      <c r="AA60" cm="1">
        <f t="array" ref="AA60">SUMPRODUCT((Z60&lt;$Z$2:$Z$407)/COUNTIF($Z$2:$Z$407,$Z$2:$Z$407))+1</f>
        <v>20.999999999999989</v>
      </c>
      <c r="AB60" t="s">
        <v>499</v>
      </c>
    </row>
    <row r="61" spans="1:28" x14ac:dyDescent="0.15">
      <c r="A61" t="s">
        <v>492</v>
      </c>
      <c r="B61" t="s">
        <v>493</v>
      </c>
      <c r="C61" t="s">
        <v>514</v>
      </c>
      <c r="D61" t="s">
        <v>16</v>
      </c>
      <c r="E61" t="s">
        <v>1152</v>
      </c>
      <c r="F61" t="s">
        <v>317</v>
      </c>
      <c r="G61" t="s">
        <v>1147</v>
      </c>
      <c r="H61" t="s">
        <v>188</v>
      </c>
      <c r="I61" t="s">
        <v>1147</v>
      </c>
      <c r="J61" t="s">
        <v>188</v>
      </c>
      <c r="K61" t="s">
        <v>1147</v>
      </c>
      <c r="L61" t="s">
        <v>188</v>
      </c>
      <c r="M61" t="s">
        <v>1147</v>
      </c>
      <c r="N61" t="str">
        <f t="shared" si="14"/>
        <v>0.6</v>
      </c>
      <c r="O61" s="70">
        <f t="shared" si="15"/>
        <v>1</v>
      </c>
      <c r="P61">
        <f t="shared" si="24"/>
        <v>1</v>
      </c>
      <c r="Q61">
        <f t="shared" si="25"/>
        <v>1</v>
      </c>
      <c r="S61">
        <f t="shared" si="16"/>
        <v>0</v>
      </c>
      <c r="T61">
        <f t="shared" si="17"/>
        <v>6</v>
      </c>
      <c r="U61">
        <f t="shared" si="18"/>
        <v>0</v>
      </c>
      <c r="V61">
        <f t="shared" si="19"/>
        <v>7</v>
      </c>
      <c r="W61">
        <f t="shared" si="20"/>
        <v>11</v>
      </c>
      <c r="X61">
        <f t="shared" si="21"/>
        <v>14</v>
      </c>
      <c r="Y61">
        <f t="shared" si="22"/>
        <v>30</v>
      </c>
      <c r="Z61">
        <f t="shared" si="23"/>
        <v>68</v>
      </c>
      <c r="AA61" cm="1">
        <f t="array" ref="AA61">SUMPRODUCT((Z61&lt;$Z$2:$Z$407)/COUNTIF($Z$2:$Z$407,$Z$2:$Z$407))+1</f>
        <v>20.999999999999989</v>
      </c>
      <c r="AB61" t="s">
        <v>514</v>
      </c>
    </row>
    <row r="62" spans="1:28" x14ac:dyDescent="0.15">
      <c r="A62" t="s">
        <v>360</v>
      </c>
      <c r="B62" t="s">
        <v>357</v>
      </c>
      <c r="C62" t="s">
        <v>397</v>
      </c>
      <c r="D62" t="s">
        <v>16</v>
      </c>
      <c r="E62" t="s">
        <v>1148</v>
      </c>
      <c r="F62" t="s">
        <v>1147</v>
      </c>
      <c r="G62" t="s">
        <v>1147</v>
      </c>
      <c r="H62" t="s">
        <v>188</v>
      </c>
      <c r="I62" t="s">
        <v>1147</v>
      </c>
      <c r="J62" t="s">
        <v>188</v>
      </c>
      <c r="K62" t="s">
        <v>1147</v>
      </c>
      <c r="L62" t="s">
        <v>60</v>
      </c>
      <c r="M62" t="s">
        <v>1147</v>
      </c>
      <c r="N62" t="str">
        <f t="shared" si="14"/>
        <v>0.7</v>
      </c>
      <c r="O62" s="70">
        <f t="shared" si="15"/>
        <v>1</v>
      </c>
      <c r="P62">
        <f t="shared" si="24"/>
        <v>1</v>
      </c>
      <c r="Q62">
        <f t="shared" si="25"/>
        <v>0</v>
      </c>
      <c r="S62">
        <f t="shared" si="16"/>
        <v>0</v>
      </c>
      <c r="T62">
        <f t="shared" si="17"/>
        <v>6</v>
      </c>
      <c r="U62">
        <f t="shared" si="18"/>
        <v>0</v>
      </c>
      <c r="V62">
        <f t="shared" si="19"/>
        <v>0</v>
      </c>
      <c r="W62">
        <f t="shared" si="20"/>
        <v>11</v>
      </c>
      <c r="X62">
        <f t="shared" si="21"/>
        <v>14</v>
      </c>
      <c r="Y62">
        <f t="shared" si="22"/>
        <v>35</v>
      </c>
      <c r="Z62">
        <f t="shared" si="23"/>
        <v>66</v>
      </c>
      <c r="AA62" cm="1">
        <f t="array" ref="AA62">SUMPRODUCT((Z62&lt;$Z$2:$Z$407)/COUNTIF($Z$2:$Z$407,$Z$2:$Z$407))+1</f>
        <v>22.000000000000011</v>
      </c>
      <c r="AB62" t="s">
        <v>397</v>
      </c>
    </row>
    <row r="63" spans="1:28" x14ac:dyDescent="0.15">
      <c r="A63" t="s">
        <v>297</v>
      </c>
      <c r="B63" t="s">
        <v>308</v>
      </c>
      <c r="C63" t="s">
        <v>323</v>
      </c>
      <c r="D63" t="s">
        <v>16</v>
      </c>
      <c r="E63" t="s">
        <v>1166</v>
      </c>
      <c r="F63" t="s">
        <v>324</v>
      </c>
      <c r="G63" t="s">
        <v>1147</v>
      </c>
      <c r="H63" t="s">
        <v>188</v>
      </c>
      <c r="I63" t="s">
        <v>1147</v>
      </c>
      <c r="J63" t="s">
        <v>188</v>
      </c>
      <c r="K63" t="s">
        <v>1147</v>
      </c>
      <c r="L63" t="s">
        <v>188</v>
      </c>
      <c r="M63" t="s">
        <v>1147</v>
      </c>
      <c r="N63" t="str">
        <f t="shared" si="14"/>
        <v>0.31</v>
      </c>
      <c r="O63" s="70">
        <f t="shared" si="15"/>
        <v>1</v>
      </c>
      <c r="P63">
        <f t="shared" si="24"/>
        <v>1</v>
      </c>
      <c r="Q63">
        <f t="shared" si="25"/>
        <v>1</v>
      </c>
      <c r="R63">
        <v>1</v>
      </c>
      <c r="S63">
        <f t="shared" si="16"/>
        <v>6</v>
      </c>
      <c r="T63">
        <f t="shared" si="17"/>
        <v>6</v>
      </c>
      <c r="U63">
        <f t="shared" si="18"/>
        <v>6</v>
      </c>
      <c r="V63">
        <f t="shared" si="19"/>
        <v>7</v>
      </c>
      <c r="W63">
        <f t="shared" si="20"/>
        <v>11</v>
      </c>
      <c r="X63">
        <f t="shared" si="21"/>
        <v>14</v>
      </c>
      <c r="Y63">
        <f t="shared" si="22"/>
        <v>15.5</v>
      </c>
      <c r="Z63">
        <f t="shared" si="23"/>
        <v>65.5</v>
      </c>
      <c r="AA63" cm="1">
        <f t="array" ref="AA63">SUMPRODUCT((Z63&lt;$Z$2:$Z$407)/COUNTIF($Z$2:$Z$407,$Z$2:$Z$407))+1</f>
        <v>23.000000000000011</v>
      </c>
      <c r="AB63" t="s">
        <v>323</v>
      </c>
    </row>
    <row r="64" spans="1:28" x14ac:dyDescent="0.15">
      <c r="A64" t="s">
        <v>297</v>
      </c>
      <c r="B64" t="s">
        <v>308</v>
      </c>
      <c r="C64" t="s">
        <v>325</v>
      </c>
      <c r="D64" t="s">
        <v>16</v>
      </c>
      <c r="E64" t="s">
        <v>1166</v>
      </c>
      <c r="F64" t="s">
        <v>324</v>
      </c>
      <c r="G64" t="s">
        <v>1147</v>
      </c>
      <c r="H64" t="s">
        <v>188</v>
      </c>
      <c r="I64" t="s">
        <v>1147</v>
      </c>
      <c r="J64" t="s">
        <v>188</v>
      </c>
      <c r="K64" t="s">
        <v>1147</v>
      </c>
      <c r="L64" t="s">
        <v>188</v>
      </c>
      <c r="M64" t="s">
        <v>1147</v>
      </c>
      <c r="N64" t="str">
        <f t="shared" si="14"/>
        <v>0.31</v>
      </c>
      <c r="O64" s="70">
        <f t="shared" si="15"/>
        <v>1</v>
      </c>
      <c r="P64">
        <f t="shared" si="24"/>
        <v>1</v>
      </c>
      <c r="Q64">
        <f t="shared" si="25"/>
        <v>1</v>
      </c>
      <c r="R64">
        <v>1</v>
      </c>
      <c r="S64">
        <f t="shared" si="16"/>
        <v>6</v>
      </c>
      <c r="T64">
        <f t="shared" si="17"/>
        <v>6</v>
      </c>
      <c r="U64">
        <f t="shared" si="18"/>
        <v>6</v>
      </c>
      <c r="V64">
        <f t="shared" si="19"/>
        <v>7</v>
      </c>
      <c r="W64">
        <f t="shared" si="20"/>
        <v>11</v>
      </c>
      <c r="X64">
        <f t="shared" si="21"/>
        <v>14</v>
      </c>
      <c r="Y64">
        <f t="shared" si="22"/>
        <v>15.5</v>
      </c>
      <c r="Z64">
        <f t="shared" si="23"/>
        <v>65.5</v>
      </c>
      <c r="AA64" cm="1">
        <f t="array" ref="AA64">SUMPRODUCT((Z64&lt;$Z$2:$Z$407)/COUNTIF($Z$2:$Z$407,$Z$2:$Z$407))+1</f>
        <v>23.000000000000011</v>
      </c>
      <c r="AB64" t="s">
        <v>325</v>
      </c>
    </row>
    <row r="65" spans="1:28" x14ac:dyDescent="0.15">
      <c r="A65" t="s">
        <v>360</v>
      </c>
      <c r="B65" t="s">
        <v>357</v>
      </c>
      <c r="C65" s="70" t="s">
        <v>1280</v>
      </c>
      <c r="D65" t="s">
        <v>16</v>
      </c>
      <c r="E65" t="s">
        <v>1158</v>
      </c>
      <c r="F65" t="s">
        <v>379</v>
      </c>
      <c r="G65" t="s">
        <v>1147</v>
      </c>
      <c r="H65" t="s">
        <v>188</v>
      </c>
      <c r="I65" t="s">
        <v>1147</v>
      </c>
      <c r="J65" t="s">
        <v>188</v>
      </c>
      <c r="K65" t="s">
        <v>1147</v>
      </c>
      <c r="L65" t="s">
        <v>188</v>
      </c>
      <c r="M65" t="s">
        <v>1147</v>
      </c>
      <c r="N65" t="str">
        <f t="shared" si="14"/>
        <v>0.55</v>
      </c>
      <c r="O65" s="70">
        <f t="shared" si="15"/>
        <v>1</v>
      </c>
      <c r="P65">
        <f t="shared" si="24"/>
        <v>1</v>
      </c>
      <c r="Q65">
        <f t="shared" si="25"/>
        <v>1</v>
      </c>
      <c r="S65">
        <f t="shared" si="16"/>
        <v>0</v>
      </c>
      <c r="T65">
        <f t="shared" si="17"/>
        <v>6</v>
      </c>
      <c r="U65">
        <f t="shared" si="18"/>
        <v>0</v>
      </c>
      <c r="V65">
        <f t="shared" si="19"/>
        <v>7</v>
      </c>
      <c r="W65">
        <f t="shared" si="20"/>
        <v>11</v>
      </c>
      <c r="X65">
        <f t="shared" si="21"/>
        <v>14</v>
      </c>
      <c r="Y65">
        <f t="shared" si="22"/>
        <v>27.500000000000004</v>
      </c>
      <c r="Z65">
        <f t="shared" si="23"/>
        <v>65.5</v>
      </c>
      <c r="AA65" cm="1">
        <f t="array" ref="AA65">SUMPRODUCT((Z65&lt;$Z$2:$Z$407)/COUNTIF($Z$2:$Z$407,$Z$2:$Z$407))+1</f>
        <v>23.000000000000011</v>
      </c>
      <c r="AB65" t="s">
        <v>384</v>
      </c>
    </row>
    <row r="66" spans="1:28" x14ac:dyDescent="0.15">
      <c r="A66" t="s">
        <v>400</v>
      </c>
      <c r="B66" t="s">
        <v>414</v>
      </c>
      <c r="C66" s="70" t="s">
        <v>1286</v>
      </c>
      <c r="D66" t="s">
        <v>16</v>
      </c>
      <c r="E66" t="s">
        <v>1158</v>
      </c>
      <c r="F66" t="s">
        <v>317</v>
      </c>
      <c r="G66" t="s">
        <v>1147</v>
      </c>
      <c r="H66" t="s">
        <v>188</v>
      </c>
      <c r="I66" t="s">
        <v>1147</v>
      </c>
      <c r="J66" t="s">
        <v>188</v>
      </c>
      <c r="K66" t="s">
        <v>1147</v>
      </c>
      <c r="L66" t="s">
        <v>188</v>
      </c>
      <c r="M66" t="s">
        <v>1147</v>
      </c>
      <c r="N66" t="str">
        <f t="shared" ref="N66:N96" si="26">E66</f>
        <v>0.55</v>
      </c>
      <c r="O66" s="70">
        <f t="shared" ref="O66:O96" si="27">COUNTIF(H66,"US")</f>
        <v>1</v>
      </c>
      <c r="P66">
        <f t="shared" si="24"/>
        <v>1</v>
      </c>
      <c r="Q66">
        <f t="shared" si="25"/>
        <v>1</v>
      </c>
      <c r="S66">
        <f t="shared" ref="S66:S96" si="28">IF(R66=0,0,IF(R66=0.5,3,6))</f>
        <v>0</v>
      </c>
      <c r="T66">
        <f t="shared" ref="T66:T96" si="29">IF(O66=1,6,0)</f>
        <v>6</v>
      </c>
      <c r="U66">
        <f t="shared" ref="U66:U96" si="30">IF(R66=0,0,IF(R66=0.5,3,6))</f>
        <v>0</v>
      </c>
      <c r="V66">
        <f t="shared" ref="V66:V96" si="31">IF(Q66=1,7,0)</f>
        <v>7</v>
      </c>
      <c r="W66">
        <f t="shared" ref="W66:W96" si="32">IF(O66=1,11,0)</f>
        <v>11</v>
      </c>
      <c r="X66">
        <f t="shared" ref="X66:X96" si="33">IF(P66=1,14,0)</f>
        <v>14</v>
      </c>
      <c r="Y66">
        <f t="shared" ref="Y66:Y96" si="34">(0.5*N66)*100</f>
        <v>27.500000000000004</v>
      </c>
      <c r="Z66">
        <f t="shared" ref="Z66:Z96" si="35">SUM(S66:Y66)</f>
        <v>65.5</v>
      </c>
      <c r="AA66" cm="1">
        <f t="array" ref="AA66">SUMPRODUCT((Z66&lt;$Z$2:$Z$407)/COUNTIF($Z$2:$Z$407,$Z$2:$Z$407))+1</f>
        <v>23.000000000000011</v>
      </c>
      <c r="AB66" t="s">
        <v>440</v>
      </c>
    </row>
    <row r="67" spans="1:28" x14ac:dyDescent="0.15">
      <c r="A67" t="s">
        <v>492</v>
      </c>
      <c r="B67" t="s">
        <v>493</v>
      </c>
      <c r="C67" t="s">
        <v>509</v>
      </c>
      <c r="D67" t="s">
        <v>16</v>
      </c>
      <c r="E67" t="s">
        <v>1158</v>
      </c>
      <c r="F67" t="s">
        <v>510</v>
      </c>
      <c r="G67" t="s">
        <v>1147</v>
      </c>
      <c r="H67" t="s">
        <v>188</v>
      </c>
      <c r="I67" t="s">
        <v>1147</v>
      </c>
      <c r="J67" t="s">
        <v>188</v>
      </c>
      <c r="K67" t="s">
        <v>1147</v>
      </c>
      <c r="L67" t="s">
        <v>188</v>
      </c>
      <c r="M67" t="s">
        <v>304</v>
      </c>
      <c r="N67" t="str">
        <f t="shared" si="26"/>
        <v>0.55</v>
      </c>
      <c r="O67" s="70">
        <f t="shared" si="27"/>
        <v>1</v>
      </c>
      <c r="P67">
        <f t="shared" si="24"/>
        <v>1</v>
      </c>
      <c r="Q67">
        <f t="shared" si="25"/>
        <v>1</v>
      </c>
      <c r="S67">
        <f t="shared" si="28"/>
        <v>0</v>
      </c>
      <c r="T67">
        <f t="shared" si="29"/>
        <v>6</v>
      </c>
      <c r="U67">
        <f t="shared" si="30"/>
        <v>0</v>
      </c>
      <c r="V67">
        <f t="shared" si="31"/>
        <v>7</v>
      </c>
      <c r="W67">
        <f t="shared" si="32"/>
        <v>11</v>
      </c>
      <c r="X67">
        <f t="shared" si="33"/>
        <v>14</v>
      </c>
      <c r="Y67">
        <f t="shared" si="34"/>
        <v>27.500000000000004</v>
      </c>
      <c r="Z67">
        <f t="shared" si="35"/>
        <v>65.5</v>
      </c>
      <c r="AA67" cm="1">
        <f t="array" ref="AA67">SUMPRODUCT((Z67&lt;$Z$2:$Z$407)/COUNTIF($Z$2:$Z$407,$Z$2:$Z$407))+1</f>
        <v>23.000000000000011</v>
      </c>
      <c r="AB67" t="s">
        <v>509</v>
      </c>
    </row>
    <row r="68" spans="1:28" x14ac:dyDescent="0.15">
      <c r="A68" t="s">
        <v>206</v>
      </c>
      <c r="B68" t="s">
        <v>206</v>
      </c>
      <c r="C68" t="s">
        <v>772</v>
      </c>
      <c r="D68" t="s">
        <v>11</v>
      </c>
      <c r="E68" t="s">
        <v>1158</v>
      </c>
      <c r="F68" t="s">
        <v>642</v>
      </c>
      <c r="G68" t="s">
        <v>1147</v>
      </c>
      <c r="H68" t="s">
        <v>188</v>
      </c>
      <c r="I68" t="s">
        <v>1147</v>
      </c>
      <c r="J68" t="s">
        <v>188</v>
      </c>
      <c r="K68" t="s">
        <v>47</v>
      </c>
      <c r="L68" t="s">
        <v>188</v>
      </c>
      <c r="M68" t="s">
        <v>1147</v>
      </c>
      <c r="N68" t="str">
        <f t="shared" si="26"/>
        <v>0.55</v>
      </c>
      <c r="O68" s="70">
        <f t="shared" si="27"/>
        <v>1</v>
      </c>
      <c r="P68">
        <f t="shared" si="24"/>
        <v>1</v>
      </c>
      <c r="Q68">
        <f t="shared" si="25"/>
        <v>1</v>
      </c>
      <c r="S68">
        <f t="shared" si="28"/>
        <v>0</v>
      </c>
      <c r="T68">
        <f t="shared" si="29"/>
        <v>6</v>
      </c>
      <c r="U68">
        <f t="shared" si="30"/>
        <v>0</v>
      </c>
      <c r="V68">
        <f t="shared" si="31"/>
        <v>7</v>
      </c>
      <c r="W68">
        <f t="shared" si="32"/>
        <v>11</v>
      </c>
      <c r="X68">
        <f t="shared" si="33"/>
        <v>14</v>
      </c>
      <c r="Y68">
        <f t="shared" si="34"/>
        <v>27.500000000000004</v>
      </c>
      <c r="Z68">
        <f t="shared" si="35"/>
        <v>65.5</v>
      </c>
      <c r="AA68" cm="1">
        <f t="array" ref="AA68">SUMPRODUCT((Z68&lt;$Z$2:$Z$407)/COUNTIF($Z$2:$Z$407,$Z$2:$Z$407))+1</f>
        <v>23.000000000000011</v>
      </c>
      <c r="AB68" t="s">
        <v>772</v>
      </c>
    </row>
    <row r="69" spans="1:28" x14ac:dyDescent="0.15">
      <c r="A69" t="s">
        <v>254</v>
      </c>
      <c r="B69" t="s">
        <v>255</v>
      </c>
      <c r="C69" s="70" t="s">
        <v>1251</v>
      </c>
      <c r="D69" t="s">
        <v>239</v>
      </c>
      <c r="E69">
        <v>0.28999999999999998</v>
      </c>
      <c r="F69" t="s">
        <v>1147</v>
      </c>
      <c r="G69" t="s">
        <v>1147</v>
      </c>
      <c r="H69" t="s">
        <v>188</v>
      </c>
      <c r="I69" t="s">
        <v>1147</v>
      </c>
      <c r="J69" s="70" t="s">
        <v>188</v>
      </c>
      <c r="L69" t="s">
        <v>188</v>
      </c>
      <c r="M69" t="s">
        <v>1147</v>
      </c>
      <c r="N69">
        <f t="shared" si="26"/>
        <v>0.28999999999999998</v>
      </c>
      <c r="O69" s="70">
        <f t="shared" si="27"/>
        <v>1</v>
      </c>
      <c r="P69">
        <v>1</v>
      </c>
      <c r="Q69">
        <f t="shared" si="25"/>
        <v>1</v>
      </c>
      <c r="R69">
        <v>1</v>
      </c>
      <c r="S69">
        <f t="shared" si="28"/>
        <v>6</v>
      </c>
      <c r="T69">
        <f t="shared" si="29"/>
        <v>6</v>
      </c>
      <c r="U69">
        <f t="shared" si="30"/>
        <v>6</v>
      </c>
      <c r="V69">
        <f t="shared" si="31"/>
        <v>7</v>
      </c>
      <c r="W69">
        <f t="shared" si="32"/>
        <v>11</v>
      </c>
      <c r="X69">
        <f t="shared" si="33"/>
        <v>14</v>
      </c>
      <c r="Y69">
        <f t="shared" si="34"/>
        <v>14.499999999999998</v>
      </c>
      <c r="Z69">
        <f t="shared" si="35"/>
        <v>64.5</v>
      </c>
      <c r="AA69" cm="1">
        <f t="array" ref="AA69">SUMPRODUCT((Z69&lt;$Z$2:$Z$407)/COUNTIF($Z$2:$Z$407,$Z$2:$Z$407))+1</f>
        <v>24.000000000000018</v>
      </c>
      <c r="AB69" s="70" t="s">
        <v>1252</v>
      </c>
    </row>
    <row r="70" spans="1:28" x14ac:dyDescent="0.15">
      <c r="A70" t="s">
        <v>206</v>
      </c>
      <c r="B70" t="s">
        <v>206</v>
      </c>
      <c r="C70" t="s">
        <v>781</v>
      </c>
      <c r="D70" t="s">
        <v>16</v>
      </c>
      <c r="E70" t="s">
        <v>1149</v>
      </c>
      <c r="F70" t="s">
        <v>381</v>
      </c>
      <c r="G70" t="s">
        <v>1147</v>
      </c>
      <c r="H70" t="s">
        <v>188</v>
      </c>
      <c r="I70" t="s">
        <v>1147</v>
      </c>
      <c r="J70" t="s">
        <v>188</v>
      </c>
      <c r="K70" t="s">
        <v>47</v>
      </c>
      <c r="L70" t="s">
        <v>47</v>
      </c>
      <c r="M70" t="s">
        <v>188</v>
      </c>
      <c r="N70" t="str">
        <f t="shared" si="26"/>
        <v>0.65</v>
      </c>
      <c r="O70" s="70">
        <f t="shared" si="27"/>
        <v>1</v>
      </c>
      <c r="P70">
        <f t="shared" ref="P70:P101" si="36">COUNTIF(J70,"US")</f>
        <v>1</v>
      </c>
      <c r="Q70">
        <f t="shared" si="25"/>
        <v>0</v>
      </c>
      <c r="S70">
        <f t="shared" si="28"/>
        <v>0</v>
      </c>
      <c r="T70">
        <f t="shared" si="29"/>
        <v>6</v>
      </c>
      <c r="U70">
        <f t="shared" si="30"/>
        <v>0</v>
      </c>
      <c r="V70">
        <f t="shared" si="31"/>
        <v>0</v>
      </c>
      <c r="W70">
        <f t="shared" si="32"/>
        <v>11</v>
      </c>
      <c r="X70">
        <f t="shared" si="33"/>
        <v>14</v>
      </c>
      <c r="Y70">
        <f t="shared" si="34"/>
        <v>32.5</v>
      </c>
      <c r="Z70">
        <f t="shared" si="35"/>
        <v>63.5</v>
      </c>
      <c r="AA70" cm="1">
        <f t="array" ref="AA70">SUMPRODUCT((Z70&lt;$Z$2:$Z$407)/COUNTIF($Z$2:$Z$407,$Z$2:$Z$407))+1</f>
        <v>25.000000000000018</v>
      </c>
      <c r="AB70" t="s">
        <v>781</v>
      </c>
    </row>
    <row r="71" spans="1:28" x14ac:dyDescent="0.15">
      <c r="A71" t="s">
        <v>206</v>
      </c>
      <c r="B71" t="s">
        <v>206</v>
      </c>
      <c r="C71" t="s">
        <v>783</v>
      </c>
      <c r="D71" t="s">
        <v>16</v>
      </c>
      <c r="E71" t="s">
        <v>1149</v>
      </c>
      <c r="F71" t="s">
        <v>379</v>
      </c>
      <c r="G71" t="s">
        <v>1147</v>
      </c>
      <c r="H71" t="s">
        <v>188</v>
      </c>
      <c r="I71" t="s">
        <v>1147</v>
      </c>
      <c r="J71" t="s">
        <v>188</v>
      </c>
      <c r="K71" t="s">
        <v>47</v>
      </c>
      <c r="L71" t="s">
        <v>47</v>
      </c>
      <c r="M71" t="s">
        <v>188</v>
      </c>
      <c r="N71" t="str">
        <f t="shared" si="26"/>
        <v>0.65</v>
      </c>
      <c r="O71" s="70">
        <f t="shared" si="27"/>
        <v>1</v>
      </c>
      <c r="P71">
        <f t="shared" si="36"/>
        <v>1</v>
      </c>
      <c r="Q71">
        <f t="shared" si="25"/>
        <v>0</v>
      </c>
      <c r="S71">
        <f t="shared" si="28"/>
        <v>0</v>
      </c>
      <c r="T71">
        <f t="shared" si="29"/>
        <v>6</v>
      </c>
      <c r="U71">
        <f t="shared" si="30"/>
        <v>0</v>
      </c>
      <c r="V71">
        <f t="shared" si="31"/>
        <v>0</v>
      </c>
      <c r="W71">
        <f t="shared" si="32"/>
        <v>11</v>
      </c>
      <c r="X71">
        <f t="shared" si="33"/>
        <v>14</v>
      </c>
      <c r="Y71">
        <f t="shared" si="34"/>
        <v>32.5</v>
      </c>
      <c r="Z71">
        <f t="shared" si="35"/>
        <v>63.5</v>
      </c>
      <c r="AA71" cm="1">
        <f t="array" ref="AA71">SUMPRODUCT((Z71&lt;$Z$2:$Z$407)/COUNTIF($Z$2:$Z$407,$Z$2:$Z$407))+1</f>
        <v>25.000000000000018</v>
      </c>
      <c r="AB71" t="s">
        <v>783</v>
      </c>
    </row>
    <row r="72" spans="1:28" x14ac:dyDescent="0.15">
      <c r="A72" t="s">
        <v>638</v>
      </c>
      <c r="B72" t="s">
        <v>645</v>
      </c>
      <c r="C72" t="s">
        <v>656</v>
      </c>
      <c r="D72" t="s">
        <v>16</v>
      </c>
      <c r="E72" t="s">
        <v>1167</v>
      </c>
      <c r="F72" t="s">
        <v>177</v>
      </c>
      <c r="G72" t="s">
        <v>1147</v>
      </c>
      <c r="H72" t="s">
        <v>188</v>
      </c>
      <c r="I72" t="s">
        <v>1147</v>
      </c>
      <c r="J72" t="s">
        <v>188</v>
      </c>
      <c r="K72" t="s">
        <v>1147</v>
      </c>
      <c r="L72" t="s">
        <v>188</v>
      </c>
      <c r="M72" t="s">
        <v>1147</v>
      </c>
      <c r="N72" t="str">
        <f t="shared" si="26"/>
        <v>0.5</v>
      </c>
      <c r="O72" s="70">
        <f t="shared" si="27"/>
        <v>1</v>
      </c>
      <c r="P72">
        <f t="shared" si="36"/>
        <v>1</v>
      </c>
      <c r="Q72">
        <f t="shared" si="25"/>
        <v>1</v>
      </c>
      <c r="S72">
        <f t="shared" si="28"/>
        <v>0</v>
      </c>
      <c r="T72">
        <f t="shared" si="29"/>
        <v>6</v>
      </c>
      <c r="U72">
        <f t="shared" si="30"/>
        <v>0</v>
      </c>
      <c r="V72">
        <f t="shared" si="31"/>
        <v>7</v>
      </c>
      <c r="W72">
        <f t="shared" si="32"/>
        <v>11</v>
      </c>
      <c r="X72">
        <f t="shared" si="33"/>
        <v>14</v>
      </c>
      <c r="Y72">
        <f t="shared" si="34"/>
        <v>25</v>
      </c>
      <c r="Z72">
        <f t="shared" si="35"/>
        <v>63</v>
      </c>
      <c r="AA72" cm="1">
        <f t="array" ref="AA72">SUMPRODUCT((Z72&lt;$Z$2:$Z$407)/COUNTIF($Z$2:$Z$407,$Z$2:$Z$407))+1</f>
        <v>26.000000000000018</v>
      </c>
      <c r="AB72" t="s">
        <v>656</v>
      </c>
    </row>
    <row r="73" spans="1:28" x14ac:dyDescent="0.15">
      <c r="A73" t="s">
        <v>206</v>
      </c>
      <c r="B73" t="s">
        <v>742</v>
      </c>
      <c r="C73" t="s">
        <v>743</v>
      </c>
      <c r="D73" t="s">
        <v>11</v>
      </c>
      <c r="E73" t="s">
        <v>1167</v>
      </c>
      <c r="F73" t="s">
        <v>724</v>
      </c>
      <c r="G73" t="s">
        <v>1147</v>
      </c>
      <c r="H73" t="s">
        <v>188</v>
      </c>
      <c r="I73" t="s">
        <v>1147</v>
      </c>
      <c r="J73" t="s">
        <v>188</v>
      </c>
      <c r="K73" t="s">
        <v>47</v>
      </c>
      <c r="L73" t="s">
        <v>188</v>
      </c>
      <c r="M73" t="s">
        <v>47</v>
      </c>
      <c r="N73" t="str">
        <f t="shared" si="26"/>
        <v>0.5</v>
      </c>
      <c r="O73" s="70">
        <f t="shared" si="27"/>
        <v>1</v>
      </c>
      <c r="P73">
        <f t="shared" si="36"/>
        <v>1</v>
      </c>
      <c r="Q73">
        <f t="shared" si="25"/>
        <v>1</v>
      </c>
      <c r="S73">
        <f t="shared" si="28"/>
        <v>0</v>
      </c>
      <c r="T73">
        <f t="shared" si="29"/>
        <v>6</v>
      </c>
      <c r="U73">
        <f t="shared" si="30"/>
        <v>0</v>
      </c>
      <c r="V73">
        <f t="shared" si="31"/>
        <v>7</v>
      </c>
      <c r="W73">
        <f t="shared" si="32"/>
        <v>11</v>
      </c>
      <c r="X73">
        <f t="shared" si="33"/>
        <v>14</v>
      </c>
      <c r="Y73">
        <f t="shared" si="34"/>
        <v>25</v>
      </c>
      <c r="Z73">
        <f t="shared" si="35"/>
        <v>63</v>
      </c>
      <c r="AA73" cm="1">
        <f t="array" ref="AA73">SUMPRODUCT((Z73&lt;$Z$2:$Z$407)/COUNTIF($Z$2:$Z$407,$Z$2:$Z$407))+1</f>
        <v>26.000000000000018</v>
      </c>
      <c r="AB73" t="s">
        <v>743</v>
      </c>
    </row>
    <row r="74" spans="1:28" x14ac:dyDescent="0.15">
      <c r="A74" t="s">
        <v>209</v>
      </c>
      <c r="B74" t="s">
        <v>221</v>
      </c>
      <c r="C74" t="s">
        <v>222</v>
      </c>
      <c r="D74" t="s">
        <v>16</v>
      </c>
      <c r="E74" t="s">
        <v>1168</v>
      </c>
      <c r="F74" t="s">
        <v>223</v>
      </c>
      <c r="G74" t="s">
        <v>1147</v>
      </c>
      <c r="H74" t="s">
        <v>224</v>
      </c>
      <c r="I74" t="s">
        <v>1147</v>
      </c>
      <c r="J74" t="s">
        <v>188</v>
      </c>
      <c r="K74" t="s">
        <v>60</v>
      </c>
      <c r="L74" t="s">
        <v>188</v>
      </c>
      <c r="M74" t="s">
        <v>1147</v>
      </c>
      <c r="N74" t="str">
        <f t="shared" si="26"/>
        <v>0.69</v>
      </c>
      <c r="O74" s="70">
        <f t="shared" si="27"/>
        <v>0</v>
      </c>
      <c r="P74">
        <f t="shared" si="36"/>
        <v>1</v>
      </c>
      <c r="Q74">
        <f t="shared" si="25"/>
        <v>1</v>
      </c>
      <c r="R74">
        <v>0.5</v>
      </c>
      <c r="S74">
        <f t="shared" si="28"/>
        <v>3</v>
      </c>
      <c r="T74">
        <f t="shared" si="29"/>
        <v>0</v>
      </c>
      <c r="U74">
        <f t="shared" si="30"/>
        <v>3</v>
      </c>
      <c r="V74">
        <f t="shared" si="31"/>
        <v>7</v>
      </c>
      <c r="W74">
        <f t="shared" si="32"/>
        <v>0</v>
      </c>
      <c r="X74">
        <f t="shared" si="33"/>
        <v>14</v>
      </c>
      <c r="Y74">
        <f t="shared" si="34"/>
        <v>34.5</v>
      </c>
      <c r="Z74">
        <f t="shared" si="35"/>
        <v>61.5</v>
      </c>
      <c r="AA74" cm="1">
        <f t="array" ref="AA74">SUMPRODUCT((Z74&lt;$Z$2:$Z$407)/COUNTIF($Z$2:$Z$407,$Z$2:$Z$407))+1</f>
        <v>27.000000000000018</v>
      </c>
      <c r="AB74" t="s">
        <v>222</v>
      </c>
    </row>
    <row r="75" spans="1:28" x14ac:dyDescent="0.15">
      <c r="A75" t="s">
        <v>209</v>
      </c>
      <c r="B75" t="s">
        <v>235</v>
      </c>
      <c r="C75" t="s">
        <v>244</v>
      </c>
      <c r="D75" t="s">
        <v>16</v>
      </c>
      <c r="E75" t="s">
        <v>1169</v>
      </c>
      <c r="F75" t="s">
        <v>245</v>
      </c>
      <c r="G75" t="s">
        <v>1147</v>
      </c>
      <c r="H75" t="s">
        <v>188</v>
      </c>
      <c r="I75" t="s">
        <v>1147</v>
      </c>
      <c r="J75" t="s">
        <v>60</v>
      </c>
      <c r="K75" t="s">
        <v>1147</v>
      </c>
      <c r="L75" t="s">
        <v>188</v>
      </c>
      <c r="M75" t="s">
        <v>1147</v>
      </c>
      <c r="N75" t="str">
        <f t="shared" si="26"/>
        <v>0.62</v>
      </c>
      <c r="O75" s="70">
        <f t="shared" si="27"/>
        <v>1</v>
      </c>
      <c r="P75">
        <f t="shared" si="36"/>
        <v>0</v>
      </c>
      <c r="Q75">
        <f t="shared" si="25"/>
        <v>1</v>
      </c>
      <c r="R75">
        <v>0.5</v>
      </c>
      <c r="S75">
        <f t="shared" si="28"/>
        <v>3</v>
      </c>
      <c r="T75">
        <f t="shared" si="29"/>
        <v>6</v>
      </c>
      <c r="U75">
        <f t="shared" si="30"/>
        <v>3</v>
      </c>
      <c r="V75">
        <f t="shared" si="31"/>
        <v>7</v>
      </c>
      <c r="W75">
        <f t="shared" si="32"/>
        <v>11</v>
      </c>
      <c r="X75">
        <f t="shared" si="33"/>
        <v>0</v>
      </c>
      <c r="Y75">
        <f t="shared" si="34"/>
        <v>31</v>
      </c>
      <c r="Z75">
        <f t="shared" si="35"/>
        <v>61</v>
      </c>
      <c r="AA75" cm="1">
        <f t="array" ref="AA75">SUMPRODUCT((Z75&lt;$Z$2:$Z$407)/COUNTIF($Z$2:$Z$407,$Z$2:$Z$407))+1</f>
        <v>28.000000000000018</v>
      </c>
      <c r="AB75" t="s">
        <v>244</v>
      </c>
    </row>
    <row r="76" spans="1:28" x14ac:dyDescent="0.15">
      <c r="A76" t="s">
        <v>209</v>
      </c>
      <c r="B76" t="s">
        <v>235</v>
      </c>
      <c r="C76" t="s">
        <v>246</v>
      </c>
      <c r="D76" t="s">
        <v>16</v>
      </c>
      <c r="E76" t="s">
        <v>1169</v>
      </c>
      <c r="F76" t="s">
        <v>245</v>
      </c>
      <c r="G76" t="s">
        <v>1147</v>
      </c>
      <c r="H76" t="s">
        <v>188</v>
      </c>
      <c r="I76" t="s">
        <v>1147</v>
      </c>
      <c r="J76" t="s">
        <v>60</v>
      </c>
      <c r="K76" t="s">
        <v>1147</v>
      </c>
      <c r="L76" t="s">
        <v>188</v>
      </c>
      <c r="M76" t="s">
        <v>1147</v>
      </c>
      <c r="N76" t="str">
        <f t="shared" si="26"/>
        <v>0.62</v>
      </c>
      <c r="O76" s="70">
        <f t="shared" si="27"/>
        <v>1</v>
      </c>
      <c r="P76">
        <f t="shared" si="36"/>
        <v>0</v>
      </c>
      <c r="Q76">
        <f t="shared" si="25"/>
        <v>1</v>
      </c>
      <c r="R76">
        <v>0.5</v>
      </c>
      <c r="S76">
        <f t="shared" si="28"/>
        <v>3</v>
      </c>
      <c r="T76">
        <f t="shared" si="29"/>
        <v>6</v>
      </c>
      <c r="U76">
        <f t="shared" si="30"/>
        <v>3</v>
      </c>
      <c r="V76">
        <f t="shared" si="31"/>
        <v>7</v>
      </c>
      <c r="W76">
        <f t="shared" si="32"/>
        <v>11</v>
      </c>
      <c r="X76">
        <f t="shared" si="33"/>
        <v>0</v>
      </c>
      <c r="Y76">
        <f t="shared" si="34"/>
        <v>31</v>
      </c>
      <c r="Z76">
        <f t="shared" si="35"/>
        <v>61</v>
      </c>
      <c r="AA76" cm="1">
        <f t="array" ref="AA76">SUMPRODUCT((Z76&lt;$Z$2:$Z$407)/COUNTIF($Z$2:$Z$407,$Z$2:$Z$407))+1</f>
        <v>28.000000000000018</v>
      </c>
      <c r="AB76" t="s">
        <v>246</v>
      </c>
    </row>
    <row r="77" spans="1:28" x14ac:dyDescent="0.15">
      <c r="A77" t="s">
        <v>206</v>
      </c>
      <c r="B77" t="s">
        <v>206</v>
      </c>
      <c r="C77" t="s">
        <v>774</v>
      </c>
      <c r="D77" t="s">
        <v>16</v>
      </c>
      <c r="E77" t="s">
        <v>1152</v>
      </c>
      <c r="F77" t="s">
        <v>381</v>
      </c>
      <c r="G77" t="s">
        <v>1147</v>
      </c>
      <c r="H77" t="s">
        <v>188</v>
      </c>
      <c r="I77" t="s">
        <v>1147</v>
      </c>
      <c r="J77" t="s">
        <v>188</v>
      </c>
      <c r="K77" t="s">
        <v>775</v>
      </c>
      <c r="L77" t="s">
        <v>47</v>
      </c>
      <c r="M77" t="s">
        <v>1147</v>
      </c>
      <c r="N77" t="str">
        <f t="shared" si="26"/>
        <v>0.6</v>
      </c>
      <c r="O77" s="70">
        <f t="shared" si="27"/>
        <v>1</v>
      </c>
      <c r="P77">
        <f t="shared" si="36"/>
        <v>1</v>
      </c>
      <c r="Q77">
        <f t="shared" si="25"/>
        <v>0</v>
      </c>
      <c r="S77">
        <f t="shared" si="28"/>
        <v>0</v>
      </c>
      <c r="T77">
        <f t="shared" si="29"/>
        <v>6</v>
      </c>
      <c r="U77">
        <f t="shared" si="30"/>
        <v>0</v>
      </c>
      <c r="V77">
        <f t="shared" si="31"/>
        <v>0</v>
      </c>
      <c r="W77">
        <f t="shared" si="32"/>
        <v>11</v>
      </c>
      <c r="X77">
        <f t="shared" si="33"/>
        <v>14</v>
      </c>
      <c r="Y77">
        <f t="shared" si="34"/>
        <v>30</v>
      </c>
      <c r="Z77">
        <f t="shared" si="35"/>
        <v>61</v>
      </c>
      <c r="AA77" cm="1">
        <f t="array" ref="AA77">SUMPRODUCT((Z77&lt;$Z$2:$Z$407)/COUNTIF($Z$2:$Z$407,$Z$2:$Z$407))+1</f>
        <v>28.000000000000018</v>
      </c>
      <c r="AB77" t="s">
        <v>774</v>
      </c>
    </row>
    <row r="78" spans="1:28" x14ac:dyDescent="0.15">
      <c r="A78" t="s">
        <v>206</v>
      </c>
      <c r="B78" t="s">
        <v>206</v>
      </c>
      <c r="C78" t="s">
        <v>792</v>
      </c>
      <c r="D78" t="s">
        <v>16</v>
      </c>
      <c r="E78" t="s">
        <v>1152</v>
      </c>
      <c r="F78" t="s">
        <v>642</v>
      </c>
      <c r="G78" t="s">
        <v>1147</v>
      </c>
      <c r="H78" t="s">
        <v>188</v>
      </c>
      <c r="I78" t="s">
        <v>1147</v>
      </c>
      <c r="J78" t="s">
        <v>188</v>
      </c>
      <c r="K78" t="s">
        <v>1147</v>
      </c>
      <c r="L78" t="s">
        <v>47</v>
      </c>
      <c r="M78" t="s">
        <v>1147</v>
      </c>
      <c r="N78" t="str">
        <f t="shared" si="26"/>
        <v>0.6</v>
      </c>
      <c r="O78" s="70">
        <f t="shared" si="27"/>
        <v>1</v>
      </c>
      <c r="P78">
        <f t="shared" si="36"/>
        <v>1</v>
      </c>
      <c r="Q78">
        <f t="shared" si="25"/>
        <v>0</v>
      </c>
      <c r="S78">
        <f t="shared" si="28"/>
        <v>0</v>
      </c>
      <c r="T78">
        <f t="shared" si="29"/>
        <v>6</v>
      </c>
      <c r="U78">
        <f t="shared" si="30"/>
        <v>0</v>
      </c>
      <c r="V78">
        <f t="shared" si="31"/>
        <v>0</v>
      </c>
      <c r="W78">
        <f t="shared" si="32"/>
        <v>11</v>
      </c>
      <c r="X78">
        <f t="shared" si="33"/>
        <v>14</v>
      </c>
      <c r="Y78">
        <f t="shared" si="34"/>
        <v>30</v>
      </c>
      <c r="Z78">
        <f t="shared" si="35"/>
        <v>61</v>
      </c>
      <c r="AA78" cm="1">
        <f t="array" ref="AA78">SUMPRODUCT((Z78&lt;$Z$2:$Z$407)/COUNTIF($Z$2:$Z$407,$Z$2:$Z$407))+1</f>
        <v>28.000000000000018</v>
      </c>
      <c r="AB78" t="s">
        <v>792</v>
      </c>
    </row>
    <row r="79" spans="1:28" x14ac:dyDescent="0.15">
      <c r="A79" t="s">
        <v>638</v>
      </c>
      <c r="B79" t="s">
        <v>639</v>
      </c>
      <c r="C79" t="s">
        <v>640</v>
      </c>
      <c r="D79" t="s">
        <v>16</v>
      </c>
      <c r="E79" t="s">
        <v>1170</v>
      </c>
      <c r="F79" t="s">
        <v>1147</v>
      </c>
      <c r="G79" t="s">
        <v>1147</v>
      </c>
      <c r="H79" t="s">
        <v>188</v>
      </c>
      <c r="I79" t="s">
        <v>1147</v>
      </c>
      <c r="J79" t="s">
        <v>188</v>
      </c>
      <c r="K79" t="s">
        <v>1147</v>
      </c>
      <c r="L79" t="s">
        <v>188</v>
      </c>
      <c r="M79" t="s">
        <v>1147</v>
      </c>
      <c r="N79" t="str">
        <f t="shared" si="26"/>
        <v>0.45</v>
      </c>
      <c r="O79" s="70">
        <f t="shared" si="27"/>
        <v>1</v>
      </c>
      <c r="P79">
        <f t="shared" si="36"/>
        <v>1</v>
      </c>
      <c r="Q79">
        <f t="shared" si="25"/>
        <v>1</v>
      </c>
      <c r="S79">
        <f t="shared" si="28"/>
        <v>0</v>
      </c>
      <c r="T79">
        <f t="shared" si="29"/>
        <v>6</v>
      </c>
      <c r="U79">
        <f t="shared" si="30"/>
        <v>0</v>
      </c>
      <c r="V79">
        <f t="shared" si="31"/>
        <v>7</v>
      </c>
      <c r="W79">
        <f t="shared" si="32"/>
        <v>11</v>
      </c>
      <c r="X79">
        <f t="shared" si="33"/>
        <v>14</v>
      </c>
      <c r="Y79">
        <f t="shared" si="34"/>
        <v>22.5</v>
      </c>
      <c r="Z79">
        <f t="shared" si="35"/>
        <v>60.5</v>
      </c>
      <c r="AA79" cm="1">
        <f t="array" ref="AA79">SUMPRODUCT((Z79&lt;$Z$2:$Z$407)/COUNTIF($Z$2:$Z$407,$Z$2:$Z$407))+1</f>
        <v>29.000000000000018</v>
      </c>
      <c r="AB79" t="s">
        <v>640</v>
      </c>
    </row>
    <row r="80" spans="1:28" x14ac:dyDescent="0.15">
      <c r="A80" t="s">
        <v>798</v>
      </c>
      <c r="B80" t="s">
        <v>798</v>
      </c>
      <c r="C80" t="s">
        <v>812</v>
      </c>
      <c r="D80" t="s">
        <v>16</v>
      </c>
      <c r="E80" t="s">
        <v>1153</v>
      </c>
      <c r="F80" t="s">
        <v>177</v>
      </c>
      <c r="G80" t="s">
        <v>1147</v>
      </c>
      <c r="H80" t="s">
        <v>188</v>
      </c>
      <c r="I80" t="s">
        <v>1147</v>
      </c>
      <c r="J80" t="s">
        <v>1147</v>
      </c>
      <c r="K80" t="s">
        <v>188</v>
      </c>
      <c r="L80" t="s">
        <v>188</v>
      </c>
      <c r="M80" t="s">
        <v>1147</v>
      </c>
      <c r="N80" t="str">
        <f t="shared" si="26"/>
        <v>0.71</v>
      </c>
      <c r="O80" s="70">
        <f t="shared" si="27"/>
        <v>1</v>
      </c>
      <c r="P80">
        <f t="shared" si="36"/>
        <v>0</v>
      </c>
      <c r="Q80">
        <f t="shared" si="25"/>
        <v>1</v>
      </c>
      <c r="S80">
        <f t="shared" si="28"/>
        <v>0</v>
      </c>
      <c r="T80">
        <f t="shared" si="29"/>
        <v>6</v>
      </c>
      <c r="U80">
        <f t="shared" si="30"/>
        <v>0</v>
      </c>
      <c r="V80">
        <f t="shared" si="31"/>
        <v>7</v>
      </c>
      <c r="W80">
        <f t="shared" si="32"/>
        <v>11</v>
      </c>
      <c r="X80">
        <f t="shared" si="33"/>
        <v>0</v>
      </c>
      <c r="Y80">
        <f t="shared" si="34"/>
        <v>35.5</v>
      </c>
      <c r="Z80">
        <f t="shared" si="35"/>
        <v>59.5</v>
      </c>
      <c r="AA80" cm="1">
        <f t="array" ref="AA80">SUMPRODUCT((Z80&lt;$Z$2:$Z$407)/COUNTIF($Z$2:$Z$407,$Z$2:$Z$407))+1</f>
        <v>30.000000000000018</v>
      </c>
      <c r="AB80" t="s">
        <v>812</v>
      </c>
    </row>
    <row r="81" spans="1:28" x14ac:dyDescent="0.15">
      <c r="A81" t="s">
        <v>254</v>
      </c>
      <c r="B81" t="s">
        <v>255</v>
      </c>
      <c r="C81" s="70" t="s">
        <v>1240</v>
      </c>
      <c r="D81" t="s">
        <v>16</v>
      </c>
      <c r="E81" t="s">
        <v>1171</v>
      </c>
      <c r="F81" t="s">
        <v>286</v>
      </c>
      <c r="G81" t="s">
        <v>1147</v>
      </c>
      <c r="H81" t="s">
        <v>188</v>
      </c>
      <c r="I81" t="s">
        <v>1147</v>
      </c>
      <c r="J81" t="s">
        <v>259</v>
      </c>
      <c r="K81" t="s">
        <v>258</v>
      </c>
      <c r="L81" t="s">
        <v>188</v>
      </c>
      <c r="M81" t="s">
        <v>1147</v>
      </c>
      <c r="N81" t="str">
        <f t="shared" si="26"/>
        <v>0.46</v>
      </c>
      <c r="O81" s="70">
        <f t="shared" si="27"/>
        <v>1</v>
      </c>
      <c r="P81">
        <f t="shared" si="36"/>
        <v>0</v>
      </c>
      <c r="Q81">
        <f t="shared" si="25"/>
        <v>1</v>
      </c>
      <c r="R81">
        <v>1</v>
      </c>
      <c r="S81">
        <f t="shared" si="28"/>
        <v>6</v>
      </c>
      <c r="T81">
        <f t="shared" si="29"/>
        <v>6</v>
      </c>
      <c r="U81">
        <f t="shared" si="30"/>
        <v>6</v>
      </c>
      <c r="V81">
        <f t="shared" si="31"/>
        <v>7</v>
      </c>
      <c r="W81">
        <f t="shared" si="32"/>
        <v>11</v>
      </c>
      <c r="X81">
        <f t="shared" si="33"/>
        <v>0</v>
      </c>
      <c r="Y81">
        <f t="shared" si="34"/>
        <v>23</v>
      </c>
      <c r="Z81">
        <f t="shared" si="35"/>
        <v>59</v>
      </c>
      <c r="AA81" cm="1">
        <f t="array" ref="AA81">SUMPRODUCT((Z81&lt;$Z$2:$Z$407)/COUNTIF($Z$2:$Z$407,$Z$2:$Z$407))+1</f>
        <v>31.000000000000018</v>
      </c>
      <c r="AB81" s="70" t="s">
        <v>1240</v>
      </c>
    </row>
    <row r="82" spans="1:28" x14ac:dyDescent="0.15">
      <c r="A82" t="s">
        <v>798</v>
      </c>
      <c r="B82" t="s">
        <v>798</v>
      </c>
      <c r="C82" t="s">
        <v>813</v>
      </c>
      <c r="D82" t="s">
        <v>16</v>
      </c>
      <c r="E82" t="s">
        <v>1148</v>
      </c>
      <c r="F82" t="s">
        <v>271</v>
      </c>
      <c r="G82" t="s">
        <v>1147</v>
      </c>
      <c r="H82" t="s">
        <v>188</v>
      </c>
      <c r="I82" t="s">
        <v>1147</v>
      </c>
      <c r="J82" t="s">
        <v>1147</v>
      </c>
      <c r="K82" t="s">
        <v>188</v>
      </c>
      <c r="L82" t="s">
        <v>188</v>
      </c>
      <c r="M82" t="s">
        <v>1147</v>
      </c>
      <c r="N82" t="str">
        <f t="shared" si="26"/>
        <v>0.7</v>
      </c>
      <c r="O82" s="70">
        <f t="shared" si="27"/>
        <v>1</v>
      </c>
      <c r="P82">
        <f t="shared" si="36"/>
        <v>0</v>
      </c>
      <c r="Q82">
        <f t="shared" si="25"/>
        <v>1</v>
      </c>
      <c r="S82">
        <f t="shared" si="28"/>
        <v>0</v>
      </c>
      <c r="T82">
        <f t="shared" si="29"/>
        <v>6</v>
      </c>
      <c r="U82">
        <f t="shared" si="30"/>
        <v>0</v>
      </c>
      <c r="V82">
        <f t="shared" si="31"/>
        <v>7</v>
      </c>
      <c r="W82">
        <f t="shared" si="32"/>
        <v>11</v>
      </c>
      <c r="X82">
        <f t="shared" si="33"/>
        <v>0</v>
      </c>
      <c r="Y82">
        <f t="shared" si="34"/>
        <v>35</v>
      </c>
      <c r="Z82">
        <f t="shared" si="35"/>
        <v>59</v>
      </c>
      <c r="AA82" cm="1">
        <f t="array" ref="AA82">SUMPRODUCT((Z82&lt;$Z$2:$Z$407)/COUNTIF($Z$2:$Z$407,$Z$2:$Z$407))+1</f>
        <v>31.000000000000018</v>
      </c>
      <c r="AB82" t="s">
        <v>813</v>
      </c>
    </row>
    <row r="83" spans="1:28" x14ac:dyDescent="0.15">
      <c r="A83" t="s">
        <v>254</v>
      </c>
      <c r="B83" t="s">
        <v>255</v>
      </c>
      <c r="C83" s="70" t="s">
        <v>1241</v>
      </c>
      <c r="D83" t="s">
        <v>239</v>
      </c>
      <c r="E83" t="s">
        <v>1170</v>
      </c>
      <c r="F83" t="s">
        <v>1147</v>
      </c>
      <c r="G83" t="s">
        <v>1147</v>
      </c>
      <c r="H83" t="s">
        <v>188</v>
      </c>
      <c r="I83" t="s">
        <v>1147</v>
      </c>
      <c r="J83" t="s">
        <v>274</v>
      </c>
      <c r="K83" t="s">
        <v>275</v>
      </c>
      <c r="L83" t="s">
        <v>188</v>
      </c>
      <c r="M83" t="s">
        <v>1147</v>
      </c>
      <c r="N83" t="str">
        <f t="shared" si="26"/>
        <v>0.45</v>
      </c>
      <c r="O83" s="70">
        <f t="shared" si="27"/>
        <v>1</v>
      </c>
      <c r="P83">
        <f t="shared" si="36"/>
        <v>0</v>
      </c>
      <c r="Q83">
        <f t="shared" si="25"/>
        <v>1</v>
      </c>
      <c r="R83">
        <v>1</v>
      </c>
      <c r="S83">
        <f t="shared" si="28"/>
        <v>6</v>
      </c>
      <c r="T83">
        <f t="shared" si="29"/>
        <v>6</v>
      </c>
      <c r="U83">
        <f t="shared" si="30"/>
        <v>6</v>
      </c>
      <c r="V83">
        <f t="shared" si="31"/>
        <v>7</v>
      </c>
      <c r="W83">
        <f t="shared" si="32"/>
        <v>11</v>
      </c>
      <c r="X83">
        <f t="shared" si="33"/>
        <v>0</v>
      </c>
      <c r="Y83">
        <f t="shared" si="34"/>
        <v>22.5</v>
      </c>
      <c r="Z83">
        <f t="shared" si="35"/>
        <v>58.5</v>
      </c>
      <c r="AA83" cm="1">
        <f t="array" ref="AA83">SUMPRODUCT((Z83&lt;$Z$2:$Z$407)/COUNTIF($Z$2:$Z$407,$Z$2:$Z$407))+1</f>
        <v>32.000000000000014</v>
      </c>
      <c r="AB83" s="70" t="s">
        <v>1241</v>
      </c>
    </row>
    <row r="84" spans="1:28" x14ac:dyDescent="0.15">
      <c r="A84" t="s">
        <v>206</v>
      </c>
      <c r="B84" t="s">
        <v>206</v>
      </c>
      <c r="C84" t="s">
        <v>773</v>
      </c>
      <c r="D84" t="s">
        <v>11</v>
      </c>
      <c r="E84" t="s">
        <v>1158</v>
      </c>
      <c r="F84" t="s">
        <v>381</v>
      </c>
      <c r="G84" t="s">
        <v>1147</v>
      </c>
      <c r="H84" t="s">
        <v>188</v>
      </c>
      <c r="I84" t="s">
        <v>47</v>
      </c>
      <c r="J84" t="s">
        <v>188</v>
      </c>
      <c r="K84" t="s">
        <v>47</v>
      </c>
      <c r="L84" t="s">
        <v>47</v>
      </c>
      <c r="M84" t="s">
        <v>1147</v>
      </c>
      <c r="N84" t="str">
        <f t="shared" si="26"/>
        <v>0.55</v>
      </c>
      <c r="O84" s="70">
        <f t="shared" si="27"/>
        <v>1</v>
      </c>
      <c r="P84">
        <f t="shared" si="36"/>
        <v>1</v>
      </c>
      <c r="Q84">
        <f t="shared" si="25"/>
        <v>0</v>
      </c>
      <c r="S84">
        <f t="shared" si="28"/>
        <v>0</v>
      </c>
      <c r="T84">
        <f t="shared" si="29"/>
        <v>6</v>
      </c>
      <c r="U84">
        <f t="shared" si="30"/>
        <v>0</v>
      </c>
      <c r="V84">
        <f t="shared" si="31"/>
        <v>0</v>
      </c>
      <c r="W84">
        <f t="shared" si="32"/>
        <v>11</v>
      </c>
      <c r="X84">
        <f t="shared" si="33"/>
        <v>14</v>
      </c>
      <c r="Y84">
        <f t="shared" si="34"/>
        <v>27.500000000000004</v>
      </c>
      <c r="Z84">
        <f t="shared" si="35"/>
        <v>58.5</v>
      </c>
      <c r="AA84" cm="1">
        <f t="array" ref="AA84">SUMPRODUCT((Z84&lt;$Z$2:$Z$407)/COUNTIF($Z$2:$Z$407,$Z$2:$Z$407))+1</f>
        <v>32.000000000000014</v>
      </c>
      <c r="AB84" t="s">
        <v>773</v>
      </c>
    </row>
    <row r="85" spans="1:28" x14ac:dyDescent="0.15">
      <c r="A85" t="s">
        <v>206</v>
      </c>
      <c r="B85" t="s">
        <v>206</v>
      </c>
      <c r="C85" t="s">
        <v>782</v>
      </c>
      <c r="D85" t="s">
        <v>16</v>
      </c>
      <c r="E85" t="s">
        <v>1158</v>
      </c>
      <c r="F85" t="s">
        <v>724</v>
      </c>
      <c r="G85" t="s">
        <v>1147</v>
      </c>
      <c r="H85" t="s">
        <v>188</v>
      </c>
      <c r="I85" t="s">
        <v>1147</v>
      </c>
      <c r="J85" t="s">
        <v>188</v>
      </c>
      <c r="K85" t="s">
        <v>47</v>
      </c>
      <c r="L85" t="s">
        <v>47</v>
      </c>
      <c r="M85" t="s">
        <v>1147</v>
      </c>
      <c r="N85" t="str">
        <f t="shared" si="26"/>
        <v>0.55</v>
      </c>
      <c r="O85" s="70">
        <f t="shared" si="27"/>
        <v>1</v>
      </c>
      <c r="P85">
        <f t="shared" si="36"/>
        <v>1</v>
      </c>
      <c r="Q85">
        <f t="shared" si="25"/>
        <v>0</v>
      </c>
      <c r="S85">
        <f t="shared" si="28"/>
        <v>0</v>
      </c>
      <c r="T85">
        <f t="shared" si="29"/>
        <v>6</v>
      </c>
      <c r="U85">
        <f t="shared" si="30"/>
        <v>0</v>
      </c>
      <c r="V85">
        <f t="shared" si="31"/>
        <v>0</v>
      </c>
      <c r="W85">
        <f t="shared" si="32"/>
        <v>11</v>
      </c>
      <c r="X85">
        <f t="shared" si="33"/>
        <v>14</v>
      </c>
      <c r="Y85">
        <f t="shared" si="34"/>
        <v>27.500000000000004</v>
      </c>
      <c r="Z85">
        <f t="shared" si="35"/>
        <v>58.5</v>
      </c>
      <c r="AA85" cm="1">
        <f t="array" ref="AA85">SUMPRODUCT((Z85&lt;$Z$2:$Z$407)/COUNTIF($Z$2:$Z$407,$Z$2:$Z$407))+1</f>
        <v>32.000000000000014</v>
      </c>
      <c r="AB85" t="s">
        <v>782</v>
      </c>
    </row>
    <row r="86" spans="1:28" x14ac:dyDescent="0.15">
      <c r="A86" t="s">
        <v>206</v>
      </c>
      <c r="B86" t="s">
        <v>206</v>
      </c>
      <c r="C86" t="s">
        <v>784</v>
      </c>
      <c r="D86" t="s">
        <v>16</v>
      </c>
      <c r="E86" t="s">
        <v>1158</v>
      </c>
      <c r="F86" t="s">
        <v>642</v>
      </c>
      <c r="G86" t="s">
        <v>1147</v>
      </c>
      <c r="H86" t="s">
        <v>188</v>
      </c>
      <c r="I86" t="s">
        <v>1147</v>
      </c>
      <c r="J86" t="s">
        <v>188</v>
      </c>
      <c r="K86" t="s">
        <v>47</v>
      </c>
      <c r="L86" t="s">
        <v>47</v>
      </c>
      <c r="M86" t="s">
        <v>1147</v>
      </c>
      <c r="N86" t="str">
        <f t="shared" si="26"/>
        <v>0.55</v>
      </c>
      <c r="O86" s="70">
        <f t="shared" si="27"/>
        <v>1</v>
      </c>
      <c r="P86">
        <f t="shared" si="36"/>
        <v>1</v>
      </c>
      <c r="Q86">
        <f t="shared" si="25"/>
        <v>0</v>
      </c>
      <c r="S86">
        <f t="shared" si="28"/>
        <v>0</v>
      </c>
      <c r="T86">
        <f t="shared" si="29"/>
        <v>6</v>
      </c>
      <c r="U86">
        <f t="shared" si="30"/>
        <v>0</v>
      </c>
      <c r="V86">
        <f t="shared" si="31"/>
        <v>0</v>
      </c>
      <c r="W86">
        <f t="shared" si="32"/>
        <v>11</v>
      </c>
      <c r="X86">
        <f t="shared" si="33"/>
        <v>14</v>
      </c>
      <c r="Y86">
        <f t="shared" si="34"/>
        <v>27.500000000000004</v>
      </c>
      <c r="Z86">
        <f t="shared" si="35"/>
        <v>58.5</v>
      </c>
      <c r="AA86" cm="1">
        <f t="array" ref="AA86">SUMPRODUCT((Z86&lt;$Z$2:$Z$407)/COUNTIF($Z$2:$Z$407,$Z$2:$Z$407))+1</f>
        <v>32.000000000000014</v>
      </c>
      <c r="AB86" t="s">
        <v>784</v>
      </c>
    </row>
    <row r="87" spans="1:28" s="88" customFormat="1" x14ac:dyDescent="0.15">
      <c r="A87" t="s">
        <v>206</v>
      </c>
      <c r="B87" t="s">
        <v>206</v>
      </c>
      <c r="C87" t="s">
        <v>796</v>
      </c>
      <c r="D87" t="s">
        <v>239</v>
      </c>
      <c r="E87" t="s">
        <v>1158</v>
      </c>
      <c r="F87" t="s">
        <v>364</v>
      </c>
      <c r="G87" t="s">
        <v>177</v>
      </c>
      <c r="H87" t="s">
        <v>188</v>
      </c>
      <c r="I87" t="s">
        <v>1147</v>
      </c>
      <c r="J87" t="s">
        <v>188</v>
      </c>
      <c r="K87" t="s">
        <v>1147</v>
      </c>
      <c r="L87" t="s">
        <v>47</v>
      </c>
      <c r="M87" t="s">
        <v>1147</v>
      </c>
      <c r="N87" t="str">
        <f t="shared" si="26"/>
        <v>0.55</v>
      </c>
      <c r="O87" s="70">
        <f t="shared" si="27"/>
        <v>1</v>
      </c>
      <c r="P87">
        <f t="shared" si="36"/>
        <v>1</v>
      </c>
      <c r="Q87">
        <f t="shared" si="25"/>
        <v>0</v>
      </c>
      <c r="R87"/>
      <c r="S87">
        <f t="shared" si="28"/>
        <v>0</v>
      </c>
      <c r="T87">
        <f t="shared" si="29"/>
        <v>6</v>
      </c>
      <c r="U87">
        <f t="shared" si="30"/>
        <v>0</v>
      </c>
      <c r="V87">
        <f t="shared" si="31"/>
        <v>0</v>
      </c>
      <c r="W87">
        <f t="shared" si="32"/>
        <v>11</v>
      </c>
      <c r="X87">
        <f t="shared" si="33"/>
        <v>14</v>
      </c>
      <c r="Y87">
        <f t="shared" si="34"/>
        <v>27.500000000000004</v>
      </c>
      <c r="Z87">
        <f t="shared" si="35"/>
        <v>58.5</v>
      </c>
      <c r="AA87" cm="1">
        <f t="array" ref="AA87">SUMPRODUCT((Z87&lt;$Z$2:$Z$407)/COUNTIF($Z$2:$Z$407,$Z$2:$Z$407))+1</f>
        <v>32.000000000000014</v>
      </c>
      <c r="AB87" t="s">
        <v>796</v>
      </c>
    </row>
    <row r="88" spans="1:28" x14ac:dyDescent="0.15">
      <c r="A88" t="s">
        <v>798</v>
      </c>
      <c r="B88" t="s">
        <v>798</v>
      </c>
      <c r="C88" t="s">
        <v>811</v>
      </c>
      <c r="D88" t="s">
        <v>16</v>
      </c>
      <c r="E88" t="s">
        <v>1155</v>
      </c>
      <c r="F88" t="s">
        <v>177</v>
      </c>
      <c r="G88" t="s">
        <v>1147</v>
      </c>
      <c r="H88" t="s">
        <v>188</v>
      </c>
      <c r="I88" t="s">
        <v>1147</v>
      </c>
      <c r="J88" t="s">
        <v>1147</v>
      </c>
      <c r="K88" t="s">
        <v>188</v>
      </c>
      <c r="L88" t="s">
        <v>188</v>
      </c>
      <c r="M88" t="s">
        <v>1147</v>
      </c>
      <c r="N88" t="str">
        <f t="shared" si="26"/>
        <v>0.68</v>
      </c>
      <c r="O88" s="70">
        <f t="shared" si="27"/>
        <v>1</v>
      </c>
      <c r="P88">
        <f t="shared" si="36"/>
        <v>0</v>
      </c>
      <c r="Q88">
        <f t="shared" si="25"/>
        <v>1</v>
      </c>
      <c r="S88">
        <f t="shared" si="28"/>
        <v>0</v>
      </c>
      <c r="T88">
        <f t="shared" si="29"/>
        <v>6</v>
      </c>
      <c r="U88">
        <f t="shared" si="30"/>
        <v>0</v>
      </c>
      <c r="V88">
        <f t="shared" si="31"/>
        <v>7</v>
      </c>
      <c r="W88">
        <f t="shared" si="32"/>
        <v>11</v>
      </c>
      <c r="X88">
        <f t="shared" si="33"/>
        <v>0</v>
      </c>
      <c r="Y88">
        <f t="shared" si="34"/>
        <v>34</v>
      </c>
      <c r="Z88">
        <f t="shared" si="35"/>
        <v>58</v>
      </c>
      <c r="AA88" cm="1">
        <f t="array" ref="AA88">SUMPRODUCT((Z88&lt;$Z$2:$Z$407)/COUNTIF($Z$2:$Z$407,$Z$2:$Z$407))+1</f>
        <v>33.000000000000014</v>
      </c>
      <c r="AB88" t="s">
        <v>811</v>
      </c>
    </row>
    <row r="89" spans="1:28" x14ac:dyDescent="0.15">
      <c r="A89" t="s">
        <v>254</v>
      </c>
      <c r="B89" t="s">
        <v>255</v>
      </c>
      <c r="C89" s="70" t="s">
        <v>982</v>
      </c>
      <c r="D89" t="s">
        <v>16</v>
      </c>
      <c r="E89" t="s">
        <v>1172</v>
      </c>
      <c r="F89" t="s">
        <v>257</v>
      </c>
      <c r="G89" t="s">
        <v>1147</v>
      </c>
      <c r="H89" t="s">
        <v>188</v>
      </c>
      <c r="I89" t="s">
        <v>1147</v>
      </c>
      <c r="J89" t="s">
        <v>258</v>
      </c>
      <c r="K89" t="s">
        <v>259</v>
      </c>
      <c r="L89" t="s">
        <v>188</v>
      </c>
      <c r="M89" t="s">
        <v>260</v>
      </c>
      <c r="N89" t="str">
        <f t="shared" si="26"/>
        <v>0.42</v>
      </c>
      <c r="O89" s="70">
        <f t="shared" si="27"/>
        <v>1</v>
      </c>
      <c r="P89">
        <f t="shared" si="36"/>
        <v>0</v>
      </c>
      <c r="Q89">
        <f t="shared" si="25"/>
        <v>1</v>
      </c>
      <c r="R89">
        <v>1</v>
      </c>
      <c r="S89">
        <f t="shared" si="28"/>
        <v>6</v>
      </c>
      <c r="T89">
        <f t="shared" si="29"/>
        <v>6</v>
      </c>
      <c r="U89">
        <f t="shared" si="30"/>
        <v>6</v>
      </c>
      <c r="V89">
        <f t="shared" si="31"/>
        <v>7</v>
      </c>
      <c r="W89">
        <f t="shared" si="32"/>
        <v>11</v>
      </c>
      <c r="X89">
        <f t="shared" si="33"/>
        <v>0</v>
      </c>
      <c r="Y89">
        <f t="shared" si="34"/>
        <v>21</v>
      </c>
      <c r="Z89">
        <f t="shared" si="35"/>
        <v>57</v>
      </c>
      <c r="AA89" cm="1">
        <f t="array" ref="AA89">SUMPRODUCT((Z89&lt;$Z$2:$Z$407)/COUNTIF($Z$2:$Z$407,$Z$2:$Z$407))+1</f>
        <v>34.000000000000014</v>
      </c>
      <c r="AB89" s="70" t="s">
        <v>982</v>
      </c>
    </row>
    <row r="90" spans="1:28" x14ac:dyDescent="0.15">
      <c r="A90" t="s">
        <v>254</v>
      </c>
      <c r="B90" t="s">
        <v>255</v>
      </c>
      <c r="C90" t="s">
        <v>269</v>
      </c>
      <c r="D90" t="s">
        <v>16</v>
      </c>
      <c r="E90" t="s">
        <v>1172</v>
      </c>
      <c r="F90" t="s">
        <v>157</v>
      </c>
      <c r="G90" t="s">
        <v>1147</v>
      </c>
      <c r="H90" t="s">
        <v>188</v>
      </c>
      <c r="I90" t="s">
        <v>1147</v>
      </c>
      <c r="J90" t="s">
        <v>60</v>
      </c>
      <c r="K90" t="s">
        <v>1147</v>
      </c>
      <c r="L90" t="s">
        <v>188</v>
      </c>
      <c r="M90" t="s">
        <v>1147</v>
      </c>
      <c r="N90" t="str">
        <f t="shared" si="26"/>
        <v>0.42</v>
      </c>
      <c r="O90" s="70">
        <f t="shared" si="27"/>
        <v>1</v>
      </c>
      <c r="P90">
        <f t="shared" si="36"/>
        <v>0</v>
      </c>
      <c r="Q90">
        <f t="shared" si="25"/>
        <v>1</v>
      </c>
      <c r="R90">
        <v>1</v>
      </c>
      <c r="S90">
        <f t="shared" si="28"/>
        <v>6</v>
      </c>
      <c r="T90">
        <f t="shared" si="29"/>
        <v>6</v>
      </c>
      <c r="U90">
        <f t="shared" si="30"/>
        <v>6</v>
      </c>
      <c r="V90">
        <f t="shared" si="31"/>
        <v>7</v>
      </c>
      <c r="W90">
        <f t="shared" si="32"/>
        <v>11</v>
      </c>
      <c r="X90">
        <f t="shared" si="33"/>
        <v>0</v>
      </c>
      <c r="Y90">
        <f t="shared" si="34"/>
        <v>21</v>
      </c>
      <c r="Z90">
        <f t="shared" si="35"/>
        <v>57</v>
      </c>
      <c r="AA90" cm="1">
        <f t="array" ref="AA90">SUMPRODUCT((Z90&lt;$Z$2:$Z$407)/COUNTIF($Z$2:$Z$407,$Z$2:$Z$407))+1</f>
        <v>34.000000000000014</v>
      </c>
      <c r="AB90" t="s">
        <v>269</v>
      </c>
    </row>
    <row r="91" spans="1:28" x14ac:dyDescent="0.15">
      <c r="A91" t="s">
        <v>254</v>
      </c>
      <c r="B91" t="s">
        <v>255</v>
      </c>
      <c r="C91" s="70" t="s">
        <v>1250</v>
      </c>
      <c r="D91" t="s">
        <v>11</v>
      </c>
      <c r="E91" t="s">
        <v>1160</v>
      </c>
      <c r="F91" t="s">
        <v>157</v>
      </c>
      <c r="G91" t="s">
        <v>1147</v>
      </c>
      <c r="H91" t="s">
        <v>188</v>
      </c>
      <c r="I91" t="s">
        <v>1147</v>
      </c>
      <c r="J91" t="s">
        <v>280</v>
      </c>
      <c r="K91" t="s">
        <v>281</v>
      </c>
      <c r="L91" t="s">
        <v>282</v>
      </c>
      <c r="M91" t="s">
        <v>283</v>
      </c>
      <c r="N91" t="str">
        <f t="shared" si="26"/>
        <v>0.41</v>
      </c>
      <c r="O91" s="70">
        <f t="shared" si="27"/>
        <v>1</v>
      </c>
      <c r="P91">
        <f t="shared" si="36"/>
        <v>0</v>
      </c>
      <c r="Q91">
        <v>1</v>
      </c>
      <c r="R91">
        <v>1</v>
      </c>
      <c r="S91">
        <f t="shared" si="28"/>
        <v>6</v>
      </c>
      <c r="T91">
        <f t="shared" si="29"/>
        <v>6</v>
      </c>
      <c r="U91">
        <f t="shared" si="30"/>
        <v>6</v>
      </c>
      <c r="V91">
        <f t="shared" si="31"/>
        <v>7</v>
      </c>
      <c r="W91">
        <f t="shared" si="32"/>
        <v>11</v>
      </c>
      <c r="X91">
        <f t="shared" si="33"/>
        <v>0</v>
      </c>
      <c r="Y91">
        <f t="shared" si="34"/>
        <v>20.5</v>
      </c>
      <c r="Z91">
        <f t="shared" si="35"/>
        <v>56.5</v>
      </c>
      <c r="AA91" cm="1">
        <f t="array" ref="AA91">SUMPRODUCT((Z91&lt;$Z$2:$Z$407)/COUNTIF($Z$2:$Z$407,$Z$2:$Z$407))+1</f>
        <v>35.000000000000014</v>
      </c>
      <c r="AB91" s="70" t="s">
        <v>1293</v>
      </c>
    </row>
    <row r="92" spans="1:28" x14ac:dyDescent="0.15">
      <c r="A92" t="s">
        <v>297</v>
      </c>
      <c r="B92" t="s">
        <v>298</v>
      </c>
      <c r="C92" t="s">
        <v>299</v>
      </c>
      <c r="D92" t="s">
        <v>16</v>
      </c>
      <c r="E92" t="s">
        <v>1158</v>
      </c>
      <c r="F92" t="s">
        <v>241</v>
      </c>
      <c r="G92" t="s">
        <v>1147</v>
      </c>
      <c r="H92" t="s">
        <v>188</v>
      </c>
      <c r="I92" t="s">
        <v>1147</v>
      </c>
      <c r="J92" t="s">
        <v>1147</v>
      </c>
      <c r="K92" t="s">
        <v>1147</v>
      </c>
      <c r="L92" t="s">
        <v>1147</v>
      </c>
      <c r="M92" t="s">
        <v>1147</v>
      </c>
      <c r="N92" t="str">
        <f t="shared" si="26"/>
        <v>0.55</v>
      </c>
      <c r="O92" s="70">
        <f t="shared" si="27"/>
        <v>1</v>
      </c>
      <c r="P92">
        <f t="shared" si="36"/>
        <v>0</v>
      </c>
      <c r="Q92">
        <f t="shared" ref="Q92:Q130" si="37">COUNTIF(L92,"US")</f>
        <v>0</v>
      </c>
      <c r="R92">
        <v>1</v>
      </c>
      <c r="S92">
        <f t="shared" si="28"/>
        <v>6</v>
      </c>
      <c r="T92">
        <f t="shared" si="29"/>
        <v>6</v>
      </c>
      <c r="U92">
        <f t="shared" si="30"/>
        <v>6</v>
      </c>
      <c r="V92">
        <f t="shared" si="31"/>
        <v>0</v>
      </c>
      <c r="W92">
        <f t="shared" si="32"/>
        <v>11</v>
      </c>
      <c r="X92">
        <f t="shared" si="33"/>
        <v>0</v>
      </c>
      <c r="Y92">
        <f t="shared" si="34"/>
        <v>27.500000000000004</v>
      </c>
      <c r="Z92">
        <f t="shared" si="35"/>
        <v>56.5</v>
      </c>
      <c r="AA92" cm="1">
        <f t="array" ref="AA92">SUMPRODUCT((Z92&lt;$Z$2:$Z$407)/COUNTIF($Z$2:$Z$407,$Z$2:$Z$407))+1</f>
        <v>35.000000000000014</v>
      </c>
      <c r="AB92" t="s">
        <v>299</v>
      </c>
    </row>
    <row r="93" spans="1:28" x14ac:dyDescent="0.15">
      <c r="A93" t="s">
        <v>254</v>
      </c>
      <c r="B93" t="s">
        <v>287</v>
      </c>
      <c r="C93" t="s">
        <v>295</v>
      </c>
      <c r="D93" t="s">
        <v>16</v>
      </c>
      <c r="E93" t="s">
        <v>1161</v>
      </c>
      <c r="F93" t="s">
        <v>296</v>
      </c>
      <c r="G93" t="s">
        <v>1147</v>
      </c>
      <c r="H93" t="s">
        <v>188</v>
      </c>
      <c r="I93" t="s">
        <v>1147</v>
      </c>
      <c r="J93" t="s">
        <v>60</v>
      </c>
      <c r="K93" t="s">
        <v>1147</v>
      </c>
      <c r="L93" t="s">
        <v>188</v>
      </c>
      <c r="M93" t="s">
        <v>1147</v>
      </c>
      <c r="N93" t="str">
        <f t="shared" si="26"/>
        <v>0.4</v>
      </c>
      <c r="O93" s="70">
        <f t="shared" si="27"/>
        <v>1</v>
      </c>
      <c r="P93">
        <f t="shared" si="36"/>
        <v>0</v>
      </c>
      <c r="Q93">
        <f t="shared" si="37"/>
        <v>1</v>
      </c>
      <c r="R93">
        <v>1</v>
      </c>
      <c r="S93">
        <f t="shared" si="28"/>
        <v>6</v>
      </c>
      <c r="T93">
        <f t="shared" si="29"/>
        <v>6</v>
      </c>
      <c r="U93">
        <f t="shared" si="30"/>
        <v>6</v>
      </c>
      <c r="V93">
        <f t="shared" si="31"/>
        <v>7</v>
      </c>
      <c r="W93">
        <f t="shared" si="32"/>
        <v>11</v>
      </c>
      <c r="X93">
        <f t="shared" si="33"/>
        <v>0</v>
      </c>
      <c r="Y93">
        <f t="shared" si="34"/>
        <v>20</v>
      </c>
      <c r="Z93">
        <f t="shared" si="35"/>
        <v>56</v>
      </c>
      <c r="AA93" cm="1">
        <f t="array" ref="AA93">SUMPRODUCT((Z93&lt;$Z$2:$Z$407)/COUNTIF($Z$2:$Z$407,$Z$2:$Z$407))+1</f>
        <v>36.000000000000014</v>
      </c>
      <c r="AB93" t="s">
        <v>295</v>
      </c>
    </row>
    <row r="94" spans="1:28" x14ac:dyDescent="0.15">
      <c r="A94" t="s">
        <v>360</v>
      </c>
      <c r="B94" t="s">
        <v>357</v>
      </c>
      <c r="C94" s="70" t="s">
        <v>1289</v>
      </c>
      <c r="D94" t="s">
        <v>11</v>
      </c>
      <c r="E94" t="s">
        <v>1167</v>
      </c>
      <c r="F94" t="s">
        <v>381</v>
      </c>
      <c r="G94" t="s">
        <v>1147</v>
      </c>
      <c r="H94" t="s">
        <v>188</v>
      </c>
      <c r="I94" t="s">
        <v>1147</v>
      </c>
      <c r="J94" t="s">
        <v>188</v>
      </c>
      <c r="K94" t="s">
        <v>1147</v>
      </c>
      <c r="L94" t="s">
        <v>60</v>
      </c>
      <c r="M94" t="s">
        <v>1147</v>
      </c>
      <c r="N94" t="str">
        <f t="shared" si="26"/>
        <v>0.5</v>
      </c>
      <c r="O94" s="70">
        <f t="shared" si="27"/>
        <v>1</v>
      </c>
      <c r="P94">
        <f t="shared" si="36"/>
        <v>1</v>
      </c>
      <c r="Q94">
        <f t="shared" si="37"/>
        <v>0</v>
      </c>
      <c r="S94">
        <f t="shared" si="28"/>
        <v>0</v>
      </c>
      <c r="T94">
        <f t="shared" si="29"/>
        <v>6</v>
      </c>
      <c r="U94">
        <f t="shared" si="30"/>
        <v>0</v>
      </c>
      <c r="V94">
        <f t="shared" si="31"/>
        <v>0</v>
      </c>
      <c r="W94">
        <f t="shared" si="32"/>
        <v>11</v>
      </c>
      <c r="X94">
        <f t="shared" si="33"/>
        <v>14</v>
      </c>
      <c r="Y94">
        <f t="shared" si="34"/>
        <v>25</v>
      </c>
      <c r="Z94">
        <f t="shared" si="35"/>
        <v>56</v>
      </c>
      <c r="AA94" cm="1">
        <f t="array" ref="AA94">SUMPRODUCT((Z94&lt;$Z$2:$Z$407)/COUNTIF($Z$2:$Z$407,$Z$2:$Z$407))+1</f>
        <v>36.000000000000014</v>
      </c>
      <c r="AB94" t="s">
        <v>380</v>
      </c>
    </row>
    <row r="95" spans="1:28" x14ac:dyDescent="0.15">
      <c r="A95" t="s">
        <v>638</v>
      </c>
      <c r="B95" t="s">
        <v>645</v>
      </c>
      <c r="C95" t="s">
        <v>646</v>
      </c>
      <c r="D95" t="s">
        <v>11</v>
      </c>
      <c r="E95" t="s">
        <v>1167</v>
      </c>
      <c r="F95" t="s">
        <v>177</v>
      </c>
      <c r="G95" t="s">
        <v>1147</v>
      </c>
      <c r="H95" t="s">
        <v>188</v>
      </c>
      <c r="I95" t="s">
        <v>1147</v>
      </c>
      <c r="J95" t="s">
        <v>188</v>
      </c>
      <c r="K95" t="s">
        <v>1147</v>
      </c>
      <c r="L95" t="s">
        <v>60</v>
      </c>
      <c r="M95" t="s">
        <v>1147</v>
      </c>
      <c r="N95" t="str">
        <f t="shared" si="26"/>
        <v>0.5</v>
      </c>
      <c r="O95" s="70">
        <f t="shared" si="27"/>
        <v>1</v>
      </c>
      <c r="P95">
        <f t="shared" si="36"/>
        <v>1</v>
      </c>
      <c r="Q95">
        <f t="shared" si="37"/>
        <v>0</v>
      </c>
      <c r="S95">
        <f t="shared" si="28"/>
        <v>0</v>
      </c>
      <c r="T95">
        <f t="shared" si="29"/>
        <v>6</v>
      </c>
      <c r="U95">
        <f t="shared" si="30"/>
        <v>0</v>
      </c>
      <c r="V95">
        <f t="shared" si="31"/>
        <v>0</v>
      </c>
      <c r="W95">
        <f t="shared" si="32"/>
        <v>11</v>
      </c>
      <c r="X95">
        <f t="shared" si="33"/>
        <v>14</v>
      </c>
      <c r="Y95">
        <f t="shared" si="34"/>
        <v>25</v>
      </c>
      <c r="Z95">
        <f t="shared" si="35"/>
        <v>56</v>
      </c>
      <c r="AA95" cm="1">
        <f t="array" ref="AA95">SUMPRODUCT((Z95&lt;$Z$2:$Z$407)/COUNTIF($Z$2:$Z$407,$Z$2:$Z$407))+1</f>
        <v>36.000000000000014</v>
      </c>
      <c r="AB95" t="s">
        <v>646</v>
      </c>
    </row>
    <row r="96" spans="1:28" x14ac:dyDescent="0.15">
      <c r="A96" t="s">
        <v>206</v>
      </c>
      <c r="B96" t="s">
        <v>206</v>
      </c>
      <c r="C96" t="s">
        <v>776</v>
      </c>
      <c r="D96" t="s">
        <v>16</v>
      </c>
      <c r="E96" t="s">
        <v>1167</v>
      </c>
      <c r="F96" t="s">
        <v>658</v>
      </c>
      <c r="G96" t="s">
        <v>1147</v>
      </c>
      <c r="H96" t="s">
        <v>188</v>
      </c>
      <c r="I96" t="s">
        <v>1147</v>
      </c>
      <c r="J96" t="s">
        <v>188</v>
      </c>
      <c r="K96" t="s">
        <v>1147</v>
      </c>
      <c r="L96" t="s">
        <v>47</v>
      </c>
      <c r="M96" t="s">
        <v>1147</v>
      </c>
      <c r="N96" t="str">
        <f t="shared" si="26"/>
        <v>0.5</v>
      </c>
      <c r="O96" s="70">
        <f t="shared" si="27"/>
        <v>1</v>
      </c>
      <c r="P96">
        <f t="shared" si="36"/>
        <v>1</v>
      </c>
      <c r="Q96">
        <f t="shared" si="37"/>
        <v>0</v>
      </c>
      <c r="S96">
        <f t="shared" si="28"/>
        <v>0</v>
      </c>
      <c r="T96">
        <f t="shared" si="29"/>
        <v>6</v>
      </c>
      <c r="U96">
        <f t="shared" si="30"/>
        <v>0</v>
      </c>
      <c r="V96">
        <f t="shared" si="31"/>
        <v>0</v>
      </c>
      <c r="W96">
        <f t="shared" si="32"/>
        <v>11</v>
      </c>
      <c r="X96">
        <f t="shared" si="33"/>
        <v>14</v>
      </c>
      <c r="Y96">
        <f t="shared" si="34"/>
        <v>25</v>
      </c>
      <c r="Z96">
        <f t="shared" si="35"/>
        <v>56</v>
      </c>
      <c r="AA96" cm="1">
        <f t="array" ref="AA96">SUMPRODUCT((Z96&lt;$Z$2:$Z$407)/COUNTIF($Z$2:$Z$407,$Z$2:$Z$407))+1</f>
        <v>36.000000000000014</v>
      </c>
      <c r="AB96" t="s">
        <v>776</v>
      </c>
    </row>
    <row r="97" spans="1:28" x14ac:dyDescent="0.15">
      <c r="A97" t="s">
        <v>206</v>
      </c>
      <c r="B97" t="s">
        <v>206</v>
      </c>
      <c r="C97" t="s">
        <v>791</v>
      </c>
      <c r="D97" t="s">
        <v>16</v>
      </c>
      <c r="E97" t="s">
        <v>1167</v>
      </c>
      <c r="F97" t="s">
        <v>381</v>
      </c>
      <c r="G97" t="s">
        <v>177</v>
      </c>
      <c r="H97" t="s">
        <v>188</v>
      </c>
      <c r="I97" t="s">
        <v>1147</v>
      </c>
      <c r="J97" t="s">
        <v>188</v>
      </c>
      <c r="K97" t="s">
        <v>1147</v>
      </c>
      <c r="L97" t="s">
        <v>47</v>
      </c>
      <c r="M97" t="s">
        <v>1147</v>
      </c>
      <c r="N97" t="str">
        <f t="shared" ref="N97:N130" si="38">E97</f>
        <v>0.5</v>
      </c>
      <c r="O97" s="70">
        <f t="shared" ref="O97:O115" si="39">COUNTIF(H97,"US")</f>
        <v>1</v>
      </c>
      <c r="P97">
        <f t="shared" si="36"/>
        <v>1</v>
      </c>
      <c r="Q97">
        <f t="shared" si="37"/>
        <v>0</v>
      </c>
      <c r="S97">
        <f t="shared" ref="S97:S128" si="40">IF(R97=0,0,IF(R97=0.5,3,6))</f>
        <v>0</v>
      </c>
      <c r="T97">
        <f t="shared" ref="T97:T130" si="41">IF(O97=1,6,0)</f>
        <v>6</v>
      </c>
      <c r="U97">
        <f t="shared" ref="U97:U130" si="42">IF(R97=0,0,IF(R97=0.5,3,6))</f>
        <v>0</v>
      </c>
      <c r="V97">
        <f t="shared" ref="V97:V130" si="43">IF(Q97=1,7,0)</f>
        <v>0</v>
      </c>
      <c r="W97">
        <f t="shared" ref="W97:W130" si="44">IF(O97=1,11,0)</f>
        <v>11</v>
      </c>
      <c r="X97">
        <f t="shared" ref="X97:X130" si="45">IF(P97=1,14,0)</f>
        <v>14</v>
      </c>
      <c r="Y97">
        <f t="shared" ref="Y97:Y130" si="46">(0.5*N97)*100</f>
        <v>25</v>
      </c>
      <c r="Z97">
        <f t="shared" ref="Z97:Z128" si="47">SUM(S97:Y97)</f>
        <v>56</v>
      </c>
      <c r="AA97" cm="1">
        <f t="array" ref="AA97">SUMPRODUCT((Z97&lt;$Z$2:$Z$407)/COUNTIF($Z$2:$Z$407,$Z$2:$Z$407))+1</f>
        <v>36.000000000000014</v>
      </c>
      <c r="AB97" t="s">
        <v>791</v>
      </c>
    </row>
    <row r="98" spans="1:28" x14ac:dyDescent="0.15">
      <c r="A98" t="s">
        <v>206</v>
      </c>
      <c r="B98" t="s">
        <v>206</v>
      </c>
      <c r="C98" t="s">
        <v>797</v>
      </c>
      <c r="D98" t="s">
        <v>239</v>
      </c>
      <c r="E98" t="s">
        <v>1167</v>
      </c>
      <c r="F98" t="s">
        <v>381</v>
      </c>
      <c r="G98" t="s">
        <v>177</v>
      </c>
      <c r="H98" t="s">
        <v>188</v>
      </c>
      <c r="I98" t="s">
        <v>1147</v>
      </c>
      <c r="J98" t="s">
        <v>188</v>
      </c>
      <c r="K98" t="s">
        <v>1147</v>
      </c>
      <c r="L98" t="s">
        <v>47</v>
      </c>
      <c r="M98" t="s">
        <v>1147</v>
      </c>
      <c r="N98" t="str">
        <f t="shared" si="38"/>
        <v>0.5</v>
      </c>
      <c r="O98" s="70">
        <f t="shared" si="39"/>
        <v>1</v>
      </c>
      <c r="P98">
        <f t="shared" si="36"/>
        <v>1</v>
      </c>
      <c r="Q98">
        <f t="shared" si="37"/>
        <v>0</v>
      </c>
      <c r="S98">
        <f t="shared" si="40"/>
        <v>0</v>
      </c>
      <c r="T98">
        <f t="shared" si="41"/>
        <v>6</v>
      </c>
      <c r="U98">
        <f t="shared" si="42"/>
        <v>0</v>
      </c>
      <c r="V98">
        <f t="shared" si="43"/>
        <v>0</v>
      </c>
      <c r="W98">
        <f t="shared" si="44"/>
        <v>11</v>
      </c>
      <c r="X98">
        <f t="shared" si="45"/>
        <v>14</v>
      </c>
      <c r="Y98">
        <f t="shared" si="46"/>
        <v>25</v>
      </c>
      <c r="Z98">
        <f t="shared" si="47"/>
        <v>56</v>
      </c>
      <c r="AA98" cm="1">
        <f t="array" ref="AA98">SUMPRODUCT((Z98&lt;$Z$2:$Z$407)/COUNTIF($Z$2:$Z$407,$Z$2:$Z$407))+1</f>
        <v>36.000000000000014</v>
      </c>
      <c r="AB98" t="s">
        <v>797</v>
      </c>
    </row>
    <row r="99" spans="1:28" x14ac:dyDescent="0.15">
      <c r="A99" t="s">
        <v>254</v>
      </c>
      <c r="B99" t="s">
        <v>287</v>
      </c>
      <c r="C99" t="s">
        <v>291</v>
      </c>
      <c r="D99" t="s">
        <v>11</v>
      </c>
      <c r="E99" t="s">
        <v>1164</v>
      </c>
      <c r="F99" t="s">
        <v>290</v>
      </c>
      <c r="G99" t="s">
        <v>1147</v>
      </c>
      <c r="H99" t="s">
        <v>188</v>
      </c>
      <c r="I99" t="s">
        <v>1147</v>
      </c>
      <c r="J99" t="s">
        <v>60</v>
      </c>
      <c r="K99" t="s">
        <v>1147</v>
      </c>
      <c r="L99" t="s">
        <v>188</v>
      </c>
      <c r="M99" t="s">
        <v>1147</v>
      </c>
      <c r="N99" t="str">
        <f t="shared" si="38"/>
        <v>0.38</v>
      </c>
      <c r="O99" s="70">
        <f t="shared" si="39"/>
        <v>1</v>
      </c>
      <c r="P99">
        <f t="shared" si="36"/>
        <v>0</v>
      </c>
      <c r="Q99">
        <f t="shared" si="37"/>
        <v>1</v>
      </c>
      <c r="R99">
        <v>1</v>
      </c>
      <c r="S99">
        <f t="shared" si="40"/>
        <v>6</v>
      </c>
      <c r="T99">
        <f t="shared" si="41"/>
        <v>6</v>
      </c>
      <c r="U99">
        <f t="shared" si="42"/>
        <v>6</v>
      </c>
      <c r="V99">
        <f t="shared" si="43"/>
        <v>7</v>
      </c>
      <c r="W99">
        <f t="shared" si="44"/>
        <v>11</v>
      </c>
      <c r="X99">
        <f t="shared" si="45"/>
        <v>0</v>
      </c>
      <c r="Y99">
        <f t="shared" si="46"/>
        <v>19</v>
      </c>
      <c r="Z99">
        <f t="shared" si="47"/>
        <v>55</v>
      </c>
      <c r="AA99" cm="1">
        <f t="array" ref="AA99">SUMPRODUCT((Z99&lt;$Z$2:$Z$407)/COUNTIF($Z$2:$Z$407,$Z$2:$Z$407))+1</f>
        <v>37</v>
      </c>
      <c r="AB99" t="s">
        <v>291</v>
      </c>
    </row>
    <row r="100" spans="1:28" x14ac:dyDescent="0.15">
      <c r="A100" t="s">
        <v>400</v>
      </c>
      <c r="B100" t="s">
        <v>414</v>
      </c>
      <c r="C100" t="s">
        <v>434</v>
      </c>
      <c r="D100" t="s">
        <v>16</v>
      </c>
      <c r="E100" t="s">
        <v>1173</v>
      </c>
      <c r="F100" t="s">
        <v>435</v>
      </c>
      <c r="G100" t="s">
        <v>1147</v>
      </c>
      <c r="H100" t="s">
        <v>188</v>
      </c>
      <c r="I100" t="s">
        <v>1147</v>
      </c>
      <c r="J100" t="s">
        <v>188</v>
      </c>
      <c r="K100" t="s">
        <v>1147</v>
      </c>
      <c r="L100" t="s">
        <v>304</v>
      </c>
      <c r="M100" t="s">
        <v>1147</v>
      </c>
      <c r="N100" t="str">
        <f t="shared" si="38"/>
        <v>0.47</v>
      </c>
      <c r="O100" s="70">
        <f t="shared" si="39"/>
        <v>1</v>
      </c>
      <c r="P100">
        <f t="shared" si="36"/>
        <v>1</v>
      </c>
      <c r="Q100">
        <f t="shared" si="37"/>
        <v>0</v>
      </c>
      <c r="S100">
        <f t="shared" si="40"/>
        <v>0</v>
      </c>
      <c r="T100">
        <f t="shared" si="41"/>
        <v>6</v>
      </c>
      <c r="U100">
        <f t="shared" si="42"/>
        <v>0</v>
      </c>
      <c r="V100">
        <f t="shared" si="43"/>
        <v>0</v>
      </c>
      <c r="W100">
        <f t="shared" si="44"/>
        <v>11</v>
      </c>
      <c r="X100">
        <f t="shared" si="45"/>
        <v>14</v>
      </c>
      <c r="Y100">
        <f t="shared" si="46"/>
        <v>23.5</v>
      </c>
      <c r="Z100">
        <f t="shared" si="47"/>
        <v>54.5</v>
      </c>
      <c r="AA100" cm="1">
        <f t="array" ref="AA100">SUMPRODUCT((Z100&lt;$Z$2:$Z$407)/COUNTIF($Z$2:$Z$407,$Z$2:$Z$407))+1</f>
        <v>38</v>
      </c>
      <c r="AB100" t="s">
        <v>434</v>
      </c>
    </row>
    <row r="101" spans="1:28" x14ac:dyDescent="0.15">
      <c r="A101" t="s">
        <v>254</v>
      </c>
      <c r="B101" t="s">
        <v>255</v>
      </c>
      <c r="C101" s="70" t="s">
        <v>1244</v>
      </c>
      <c r="D101" t="s">
        <v>16</v>
      </c>
      <c r="E101" t="s">
        <v>1174</v>
      </c>
      <c r="F101" t="s">
        <v>227</v>
      </c>
      <c r="G101" t="s">
        <v>1147</v>
      </c>
      <c r="H101" t="s">
        <v>188</v>
      </c>
      <c r="I101" t="s">
        <v>1147</v>
      </c>
      <c r="J101" t="s">
        <v>266</v>
      </c>
      <c r="K101" t="s">
        <v>263</v>
      </c>
      <c r="L101" t="s">
        <v>188</v>
      </c>
      <c r="M101" t="s">
        <v>1147</v>
      </c>
      <c r="N101" t="str">
        <f t="shared" si="38"/>
        <v>0.36</v>
      </c>
      <c r="O101" s="70">
        <f t="shared" si="39"/>
        <v>1</v>
      </c>
      <c r="P101">
        <f t="shared" si="36"/>
        <v>0</v>
      </c>
      <c r="Q101">
        <f t="shared" si="37"/>
        <v>1</v>
      </c>
      <c r="R101">
        <v>1</v>
      </c>
      <c r="S101">
        <f t="shared" si="40"/>
        <v>6</v>
      </c>
      <c r="T101">
        <f t="shared" si="41"/>
        <v>6</v>
      </c>
      <c r="U101">
        <f t="shared" si="42"/>
        <v>6</v>
      </c>
      <c r="V101">
        <f t="shared" si="43"/>
        <v>7</v>
      </c>
      <c r="W101">
        <f t="shared" si="44"/>
        <v>11</v>
      </c>
      <c r="X101">
        <f t="shared" si="45"/>
        <v>0</v>
      </c>
      <c r="Y101">
        <f t="shared" si="46"/>
        <v>18</v>
      </c>
      <c r="Z101">
        <f t="shared" si="47"/>
        <v>54</v>
      </c>
      <c r="AA101" cm="1">
        <f t="array" ref="AA101">SUMPRODUCT((Z101&lt;$Z$2:$Z$407)/COUNTIF($Z$2:$Z$407,$Z$2:$Z$407))+1</f>
        <v>39</v>
      </c>
      <c r="AB101" s="70" t="s">
        <v>1244</v>
      </c>
    </row>
    <row r="102" spans="1:28" x14ac:dyDescent="0.15">
      <c r="A102" t="s">
        <v>254</v>
      </c>
      <c r="B102" t="s">
        <v>255</v>
      </c>
      <c r="C102" t="s">
        <v>267</v>
      </c>
      <c r="D102" t="s">
        <v>16</v>
      </c>
      <c r="E102" t="s">
        <v>1174</v>
      </c>
      <c r="F102" t="s">
        <v>227</v>
      </c>
      <c r="G102" t="s">
        <v>1147</v>
      </c>
      <c r="H102" t="s">
        <v>188</v>
      </c>
      <c r="I102" t="s">
        <v>1147</v>
      </c>
      <c r="J102" t="s">
        <v>268</v>
      </c>
      <c r="K102" t="s">
        <v>1147</v>
      </c>
      <c r="L102" t="s">
        <v>188</v>
      </c>
      <c r="M102" t="s">
        <v>1147</v>
      </c>
      <c r="N102" t="str">
        <f t="shared" si="38"/>
        <v>0.36</v>
      </c>
      <c r="O102" s="70">
        <f t="shared" si="39"/>
        <v>1</v>
      </c>
      <c r="P102">
        <f t="shared" ref="P102:P130" si="48">COUNTIF(J102,"US")</f>
        <v>0</v>
      </c>
      <c r="Q102">
        <f t="shared" si="37"/>
        <v>1</v>
      </c>
      <c r="R102">
        <v>1</v>
      </c>
      <c r="S102">
        <f t="shared" si="40"/>
        <v>6</v>
      </c>
      <c r="T102">
        <f t="shared" si="41"/>
        <v>6</v>
      </c>
      <c r="U102">
        <f t="shared" si="42"/>
        <v>6</v>
      </c>
      <c r="V102">
        <f t="shared" si="43"/>
        <v>7</v>
      </c>
      <c r="W102">
        <f t="shared" si="44"/>
        <v>11</v>
      </c>
      <c r="X102">
        <f t="shared" si="45"/>
        <v>0</v>
      </c>
      <c r="Y102">
        <f t="shared" si="46"/>
        <v>18</v>
      </c>
      <c r="Z102">
        <f t="shared" si="47"/>
        <v>54</v>
      </c>
      <c r="AA102" cm="1">
        <f t="array" ref="AA102">SUMPRODUCT((Z102&lt;$Z$2:$Z$407)/COUNTIF($Z$2:$Z$407,$Z$2:$Z$407))+1</f>
        <v>39</v>
      </c>
      <c r="AB102" t="s">
        <v>267</v>
      </c>
    </row>
    <row r="103" spans="1:28" x14ac:dyDescent="0.15">
      <c r="A103" t="s">
        <v>360</v>
      </c>
      <c r="B103" t="s">
        <v>298</v>
      </c>
      <c r="C103" t="s">
        <v>368</v>
      </c>
      <c r="D103" t="s">
        <v>16</v>
      </c>
      <c r="E103" t="s">
        <v>1152</v>
      </c>
      <c r="F103" t="s">
        <v>1147</v>
      </c>
      <c r="G103" t="s">
        <v>1147</v>
      </c>
      <c r="H103" t="s">
        <v>188</v>
      </c>
      <c r="I103" t="s">
        <v>1147</v>
      </c>
      <c r="J103" t="s">
        <v>47</v>
      </c>
      <c r="K103" t="s">
        <v>1147</v>
      </c>
      <c r="L103" t="s">
        <v>188</v>
      </c>
      <c r="M103" t="s">
        <v>1147</v>
      </c>
      <c r="N103" t="str">
        <f t="shared" si="38"/>
        <v>0.6</v>
      </c>
      <c r="O103" s="70">
        <f t="shared" si="39"/>
        <v>1</v>
      </c>
      <c r="P103">
        <f t="shared" si="48"/>
        <v>0</v>
      </c>
      <c r="Q103">
        <f t="shared" si="37"/>
        <v>1</v>
      </c>
      <c r="S103">
        <f t="shared" si="40"/>
        <v>0</v>
      </c>
      <c r="T103">
        <f t="shared" si="41"/>
        <v>6</v>
      </c>
      <c r="U103">
        <f t="shared" si="42"/>
        <v>0</v>
      </c>
      <c r="V103">
        <f t="shared" si="43"/>
        <v>7</v>
      </c>
      <c r="W103">
        <f t="shared" si="44"/>
        <v>11</v>
      </c>
      <c r="X103">
        <f t="shared" si="45"/>
        <v>0</v>
      </c>
      <c r="Y103">
        <f t="shared" si="46"/>
        <v>30</v>
      </c>
      <c r="Z103">
        <f t="shared" si="47"/>
        <v>54</v>
      </c>
      <c r="AA103" cm="1">
        <f t="array" ref="AA103">SUMPRODUCT((Z103&lt;$Z$2:$Z$407)/COUNTIF($Z$2:$Z$407,$Z$2:$Z$407))+1</f>
        <v>39</v>
      </c>
      <c r="AB103" t="s">
        <v>368</v>
      </c>
    </row>
    <row r="104" spans="1:28" x14ac:dyDescent="0.15">
      <c r="A104" t="s">
        <v>360</v>
      </c>
      <c r="B104" t="s">
        <v>357</v>
      </c>
      <c r="C104" t="s">
        <v>377</v>
      </c>
      <c r="D104" t="s">
        <v>11</v>
      </c>
      <c r="E104" t="s">
        <v>1152</v>
      </c>
      <c r="F104" t="s">
        <v>1147</v>
      </c>
      <c r="G104" t="s">
        <v>1147</v>
      </c>
      <c r="H104" t="s">
        <v>188</v>
      </c>
      <c r="I104" t="s">
        <v>1147</v>
      </c>
      <c r="J104" t="s">
        <v>47</v>
      </c>
      <c r="K104" t="s">
        <v>1147</v>
      </c>
      <c r="L104" t="s">
        <v>188</v>
      </c>
      <c r="M104" t="s">
        <v>1147</v>
      </c>
      <c r="N104" t="str">
        <f t="shared" si="38"/>
        <v>0.6</v>
      </c>
      <c r="O104" s="70">
        <f t="shared" si="39"/>
        <v>1</v>
      </c>
      <c r="P104">
        <f t="shared" si="48"/>
        <v>0</v>
      </c>
      <c r="Q104">
        <f t="shared" si="37"/>
        <v>1</v>
      </c>
      <c r="S104">
        <f t="shared" si="40"/>
        <v>0</v>
      </c>
      <c r="T104">
        <f t="shared" si="41"/>
        <v>6</v>
      </c>
      <c r="U104">
        <f t="shared" si="42"/>
        <v>0</v>
      </c>
      <c r="V104">
        <f t="shared" si="43"/>
        <v>7</v>
      </c>
      <c r="W104">
        <f t="shared" si="44"/>
        <v>11</v>
      </c>
      <c r="X104">
        <f t="shared" si="45"/>
        <v>0</v>
      </c>
      <c r="Y104">
        <f t="shared" si="46"/>
        <v>30</v>
      </c>
      <c r="Z104">
        <f t="shared" si="47"/>
        <v>54</v>
      </c>
      <c r="AA104" cm="1">
        <f t="array" ref="AA104">SUMPRODUCT((Z104&lt;$Z$2:$Z$407)/COUNTIF($Z$2:$Z$407,$Z$2:$Z$407))+1</f>
        <v>39</v>
      </c>
      <c r="AB104" t="s">
        <v>377</v>
      </c>
    </row>
    <row r="105" spans="1:28" x14ac:dyDescent="0.15">
      <c r="A105" t="s">
        <v>360</v>
      </c>
      <c r="B105" t="s">
        <v>357</v>
      </c>
      <c r="C105" s="70" t="s">
        <v>1288</v>
      </c>
      <c r="D105" t="s">
        <v>16</v>
      </c>
      <c r="E105" t="s">
        <v>1152</v>
      </c>
      <c r="F105" t="s">
        <v>364</v>
      </c>
      <c r="G105" t="s">
        <v>1147</v>
      </c>
      <c r="H105" t="s">
        <v>188</v>
      </c>
      <c r="I105" t="s">
        <v>1147</v>
      </c>
      <c r="J105" t="s">
        <v>47</v>
      </c>
      <c r="K105" t="s">
        <v>1147</v>
      </c>
      <c r="L105" t="s">
        <v>188</v>
      </c>
      <c r="M105" t="s">
        <v>1147</v>
      </c>
      <c r="N105" t="str">
        <f t="shared" si="38"/>
        <v>0.6</v>
      </c>
      <c r="O105" s="70">
        <f t="shared" si="39"/>
        <v>1</v>
      </c>
      <c r="P105">
        <f t="shared" si="48"/>
        <v>0</v>
      </c>
      <c r="Q105">
        <f t="shared" si="37"/>
        <v>1</v>
      </c>
      <c r="S105">
        <f t="shared" si="40"/>
        <v>0</v>
      </c>
      <c r="T105">
        <f t="shared" si="41"/>
        <v>6</v>
      </c>
      <c r="U105">
        <f t="shared" si="42"/>
        <v>0</v>
      </c>
      <c r="V105">
        <f t="shared" si="43"/>
        <v>7</v>
      </c>
      <c r="W105">
        <f t="shared" si="44"/>
        <v>11</v>
      </c>
      <c r="X105">
        <f t="shared" si="45"/>
        <v>0</v>
      </c>
      <c r="Y105">
        <f t="shared" si="46"/>
        <v>30</v>
      </c>
      <c r="Z105">
        <f t="shared" si="47"/>
        <v>54</v>
      </c>
      <c r="AA105" cm="1">
        <f t="array" ref="AA105">SUMPRODUCT((Z105&lt;$Z$2:$Z$407)/COUNTIF($Z$2:$Z$407,$Z$2:$Z$407))+1</f>
        <v>39</v>
      </c>
      <c r="AB105" t="s">
        <v>387</v>
      </c>
    </row>
    <row r="106" spans="1:28" x14ac:dyDescent="0.15">
      <c r="A106" t="s">
        <v>492</v>
      </c>
      <c r="B106" t="s">
        <v>493</v>
      </c>
      <c r="C106" t="s">
        <v>517</v>
      </c>
      <c r="D106" t="s">
        <v>16</v>
      </c>
      <c r="E106" t="s">
        <v>1152</v>
      </c>
      <c r="F106" t="s">
        <v>317</v>
      </c>
      <c r="G106" t="s">
        <v>1147</v>
      </c>
      <c r="H106" t="s">
        <v>188</v>
      </c>
      <c r="I106" t="s">
        <v>1147</v>
      </c>
      <c r="J106" t="s">
        <v>304</v>
      </c>
      <c r="K106" t="s">
        <v>1147</v>
      </c>
      <c r="L106" t="s">
        <v>188</v>
      </c>
      <c r="M106" t="s">
        <v>1147</v>
      </c>
      <c r="N106" t="str">
        <f t="shared" si="38"/>
        <v>0.6</v>
      </c>
      <c r="O106" s="70">
        <f t="shared" si="39"/>
        <v>1</v>
      </c>
      <c r="P106">
        <f t="shared" si="48"/>
        <v>0</v>
      </c>
      <c r="Q106">
        <f t="shared" si="37"/>
        <v>1</v>
      </c>
      <c r="S106">
        <f t="shared" si="40"/>
        <v>0</v>
      </c>
      <c r="T106">
        <f t="shared" si="41"/>
        <v>6</v>
      </c>
      <c r="U106">
        <f t="shared" si="42"/>
        <v>0</v>
      </c>
      <c r="V106">
        <f t="shared" si="43"/>
        <v>7</v>
      </c>
      <c r="W106">
        <f t="shared" si="44"/>
        <v>11</v>
      </c>
      <c r="X106">
        <f t="shared" si="45"/>
        <v>0</v>
      </c>
      <c r="Y106">
        <f t="shared" si="46"/>
        <v>30</v>
      </c>
      <c r="Z106">
        <f t="shared" si="47"/>
        <v>54</v>
      </c>
      <c r="AA106" cm="1">
        <f t="array" ref="AA106">SUMPRODUCT((Z106&lt;$Z$2:$Z$407)/COUNTIF($Z$2:$Z$407,$Z$2:$Z$407))+1</f>
        <v>39</v>
      </c>
      <c r="AB106" t="s">
        <v>517</v>
      </c>
    </row>
    <row r="107" spans="1:28" x14ac:dyDescent="0.15">
      <c r="A107" t="s">
        <v>798</v>
      </c>
      <c r="B107" t="s">
        <v>798</v>
      </c>
      <c r="C107" t="s">
        <v>799</v>
      </c>
      <c r="D107" t="s">
        <v>16</v>
      </c>
      <c r="E107" t="s">
        <v>1152</v>
      </c>
      <c r="F107" t="s">
        <v>800</v>
      </c>
      <c r="G107" t="s">
        <v>1147</v>
      </c>
      <c r="H107" t="s">
        <v>188</v>
      </c>
      <c r="I107" t="s">
        <v>1147</v>
      </c>
      <c r="J107" t="s">
        <v>60</v>
      </c>
      <c r="K107" t="s">
        <v>1147</v>
      </c>
      <c r="L107" t="s">
        <v>188</v>
      </c>
      <c r="M107" t="s">
        <v>1147</v>
      </c>
      <c r="N107" t="str">
        <f t="shared" si="38"/>
        <v>0.6</v>
      </c>
      <c r="O107" s="70">
        <f t="shared" si="39"/>
        <v>1</v>
      </c>
      <c r="P107">
        <f t="shared" si="48"/>
        <v>0</v>
      </c>
      <c r="Q107">
        <f t="shared" si="37"/>
        <v>1</v>
      </c>
      <c r="S107">
        <f t="shared" si="40"/>
        <v>0</v>
      </c>
      <c r="T107">
        <f t="shared" si="41"/>
        <v>6</v>
      </c>
      <c r="U107">
        <f t="shared" si="42"/>
        <v>0</v>
      </c>
      <c r="V107">
        <f t="shared" si="43"/>
        <v>7</v>
      </c>
      <c r="W107">
        <f t="shared" si="44"/>
        <v>11</v>
      </c>
      <c r="X107">
        <f t="shared" si="45"/>
        <v>0</v>
      </c>
      <c r="Y107">
        <f t="shared" si="46"/>
        <v>30</v>
      </c>
      <c r="Z107">
        <f t="shared" si="47"/>
        <v>54</v>
      </c>
      <c r="AA107" cm="1">
        <f t="array" ref="AA107">SUMPRODUCT((Z107&lt;$Z$2:$Z$407)/COUNTIF($Z$2:$Z$407,$Z$2:$Z$407))+1</f>
        <v>39</v>
      </c>
      <c r="AB107" t="s">
        <v>799</v>
      </c>
    </row>
    <row r="108" spans="1:28" x14ac:dyDescent="0.15">
      <c r="A108" t="s">
        <v>297</v>
      </c>
      <c r="B108" t="s">
        <v>300</v>
      </c>
      <c r="C108" t="s">
        <v>301</v>
      </c>
      <c r="D108" t="s">
        <v>16</v>
      </c>
      <c r="E108" t="s">
        <v>1175</v>
      </c>
      <c r="F108" t="s">
        <v>157</v>
      </c>
      <c r="G108" t="s">
        <v>1147</v>
      </c>
      <c r="H108" t="s">
        <v>188</v>
      </c>
      <c r="I108" t="s">
        <v>1147</v>
      </c>
      <c r="J108" t="s">
        <v>60</v>
      </c>
      <c r="K108" t="s">
        <v>1147</v>
      </c>
      <c r="L108" t="s">
        <v>188</v>
      </c>
      <c r="M108" t="s">
        <v>1147</v>
      </c>
      <c r="N108" t="str">
        <f t="shared" si="38"/>
        <v>0.35</v>
      </c>
      <c r="O108" s="70">
        <f t="shared" si="39"/>
        <v>1</v>
      </c>
      <c r="P108">
        <f t="shared" si="48"/>
        <v>0</v>
      </c>
      <c r="Q108">
        <f t="shared" si="37"/>
        <v>1</v>
      </c>
      <c r="R108">
        <v>1</v>
      </c>
      <c r="S108">
        <f t="shared" si="40"/>
        <v>6</v>
      </c>
      <c r="T108">
        <f t="shared" si="41"/>
        <v>6</v>
      </c>
      <c r="U108">
        <f t="shared" si="42"/>
        <v>6</v>
      </c>
      <c r="V108">
        <f t="shared" si="43"/>
        <v>7</v>
      </c>
      <c r="W108">
        <f t="shared" si="44"/>
        <v>11</v>
      </c>
      <c r="X108">
        <f t="shared" si="45"/>
        <v>0</v>
      </c>
      <c r="Y108">
        <f t="shared" si="46"/>
        <v>17.5</v>
      </c>
      <c r="Z108">
        <f t="shared" si="47"/>
        <v>53.5</v>
      </c>
      <c r="AA108" cm="1">
        <f t="array" ref="AA108">SUMPRODUCT((Z108&lt;$Z$2:$Z$407)/COUNTIF($Z$2:$Z$407,$Z$2:$Z$407))+1</f>
        <v>40.000000000000021</v>
      </c>
      <c r="AB108" t="s">
        <v>301</v>
      </c>
    </row>
    <row r="109" spans="1:28" x14ac:dyDescent="0.15">
      <c r="A109" t="s">
        <v>297</v>
      </c>
      <c r="B109" t="s">
        <v>326</v>
      </c>
      <c r="C109" t="s">
        <v>346</v>
      </c>
      <c r="D109" t="s">
        <v>16</v>
      </c>
      <c r="E109" t="s">
        <v>1175</v>
      </c>
      <c r="F109" t="s">
        <v>157</v>
      </c>
      <c r="G109" t="s">
        <v>1147</v>
      </c>
      <c r="H109" t="s">
        <v>188</v>
      </c>
      <c r="I109" t="s">
        <v>1147</v>
      </c>
      <c r="J109" t="s">
        <v>60</v>
      </c>
      <c r="K109" t="s">
        <v>1147</v>
      </c>
      <c r="L109" t="s">
        <v>188</v>
      </c>
      <c r="M109" t="s">
        <v>1147</v>
      </c>
      <c r="N109" t="str">
        <f t="shared" si="38"/>
        <v>0.35</v>
      </c>
      <c r="O109" s="70">
        <f t="shared" si="39"/>
        <v>1</v>
      </c>
      <c r="P109">
        <f t="shared" si="48"/>
        <v>0</v>
      </c>
      <c r="Q109">
        <f t="shared" si="37"/>
        <v>1</v>
      </c>
      <c r="R109">
        <v>1</v>
      </c>
      <c r="S109">
        <f t="shared" si="40"/>
        <v>6</v>
      </c>
      <c r="T109">
        <f t="shared" si="41"/>
        <v>6</v>
      </c>
      <c r="U109">
        <f t="shared" si="42"/>
        <v>6</v>
      </c>
      <c r="V109">
        <f t="shared" si="43"/>
        <v>7</v>
      </c>
      <c r="W109">
        <f t="shared" si="44"/>
        <v>11</v>
      </c>
      <c r="X109">
        <f t="shared" si="45"/>
        <v>0</v>
      </c>
      <c r="Y109">
        <f t="shared" si="46"/>
        <v>17.5</v>
      </c>
      <c r="Z109">
        <f t="shared" si="47"/>
        <v>53.5</v>
      </c>
      <c r="AA109" cm="1">
        <f t="array" ref="AA109">SUMPRODUCT((Z109&lt;$Z$2:$Z$407)/COUNTIF($Z$2:$Z$407,$Z$2:$Z$407))+1</f>
        <v>40.000000000000021</v>
      </c>
      <c r="AB109" t="s">
        <v>346</v>
      </c>
    </row>
    <row r="110" spans="1:28" x14ac:dyDescent="0.15">
      <c r="A110" t="s">
        <v>297</v>
      </c>
      <c r="B110" t="s">
        <v>347</v>
      </c>
      <c r="C110" t="s">
        <v>348</v>
      </c>
      <c r="D110" t="s">
        <v>16</v>
      </c>
      <c r="E110" t="s">
        <v>1175</v>
      </c>
      <c r="F110" t="s">
        <v>157</v>
      </c>
      <c r="G110" t="s">
        <v>1147</v>
      </c>
      <c r="H110" t="s">
        <v>188</v>
      </c>
      <c r="I110" t="s">
        <v>1147</v>
      </c>
      <c r="J110" t="s">
        <v>60</v>
      </c>
      <c r="K110" t="s">
        <v>1147</v>
      </c>
      <c r="L110" t="s">
        <v>188</v>
      </c>
      <c r="M110" t="s">
        <v>1147</v>
      </c>
      <c r="N110" t="str">
        <f t="shared" si="38"/>
        <v>0.35</v>
      </c>
      <c r="O110" s="70">
        <f t="shared" si="39"/>
        <v>1</v>
      </c>
      <c r="P110">
        <f t="shared" si="48"/>
        <v>0</v>
      </c>
      <c r="Q110">
        <f t="shared" si="37"/>
        <v>1</v>
      </c>
      <c r="R110">
        <v>1</v>
      </c>
      <c r="S110">
        <f t="shared" si="40"/>
        <v>6</v>
      </c>
      <c r="T110">
        <f t="shared" si="41"/>
        <v>6</v>
      </c>
      <c r="U110">
        <f t="shared" si="42"/>
        <v>6</v>
      </c>
      <c r="V110">
        <f t="shared" si="43"/>
        <v>7</v>
      </c>
      <c r="W110">
        <f t="shared" si="44"/>
        <v>11</v>
      </c>
      <c r="X110">
        <f t="shared" si="45"/>
        <v>0</v>
      </c>
      <c r="Y110">
        <f t="shared" si="46"/>
        <v>17.5</v>
      </c>
      <c r="Z110">
        <f t="shared" si="47"/>
        <v>53.5</v>
      </c>
      <c r="AA110" cm="1">
        <f t="array" ref="AA110">SUMPRODUCT((Z110&lt;$Z$2:$Z$407)/COUNTIF($Z$2:$Z$407,$Z$2:$Z$407))+1</f>
        <v>40.000000000000021</v>
      </c>
      <c r="AB110" t="s">
        <v>348</v>
      </c>
    </row>
    <row r="111" spans="1:28" x14ac:dyDescent="0.15">
      <c r="A111" t="s">
        <v>206</v>
      </c>
      <c r="B111" t="s">
        <v>742</v>
      </c>
      <c r="C111" t="s">
        <v>744</v>
      </c>
      <c r="D111" t="s">
        <v>11</v>
      </c>
      <c r="E111" t="s">
        <v>1170</v>
      </c>
      <c r="F111" t="s">
        <v>658</v>
      </c>
      <c r="G111" t="s">
        <v>1147</v>
      </c>
      <c r="H111" t="s">
        <v>188</v>
      </c>
      <c r="I111" t="s">
        <v>1147</v>
      </c>
      <c r="J111" t="s">
        <v>188</v>
      </c>
      <c r="K111" t="s">
        <v>1147</v>
      </c>
      <c r="L111" t="s">
        <v>47</v>
      </c>
      <c r="M111" t="s">
        <v>1147</v>
      </c>
      <c r="N111" t="str">
        <f t="shared" si="38"/>
        <v>0.45</v>
      </c>
      <c r="O111" s="70">
        <f t="shared" si="39"/>
        <v>1</v>
      </c>
      <c r="P111">
        <f t="shared" si="48"/>
        <v>1</v>
      </c>
      <c r="Q111">
        <f t="shared" si="37"/>
        <v>0</v>
      </c>
      <c r="S111">
        <f t="shared" si="40"/>
        <v>0</v>
      </c>
      <c r="T111">
        <f t="shared" si="41"/>
        <v>6</v>
      </c>
      <c r="U111">
        <f t="shared" si="42"/>
        <v>0</v>
      </c>
      <c r="V111">
        <f t="shared" si="43"/>
        <v>0</v>
      </c>
      <c r="W111">
        <f t="shared" si="44"/>
        <v>11</v>
      </c>
      <c r="X111">
        <f t="shared" si="45"/>
        <v>14</v>
      </c>
      <c r="Y111">
        <f t="shared" si="46"/>
        <v>22.5</v>
      </c>
      <c r="Z111">
        <f t="shared" si="47"/>
        <v>53.5</v>
      </c>
      <c r="AA111" cm="1">
        <f t="array" ref="AA111">SUMPRODUCT((Z111&lt;$Z$2:$Z$407)/COUNTIF($Z$2:$Z$407,$Z$2:$Z$407))+1</f>
        <v>40.000000000000021</v>
      </c>
      <c r="AB111" t="s">
        <v>744</v>
      </c>
    </row>
    <row r="112" spans="1:28" x14ac:dyDescent="0.15">
      <c r="A112" t="s">
        <v>206</v>
      </c>
      <c r="B112" t="s">
        <v>742</v>
      </c>
      <c r="C112" t="s">
        <v>765</v>
      </c>
      <c r="D112" t="s">
        <v>16</v>
      </c>
      <c r="E112" t="s">
        <v>1170</v>
      </c>
      <c r="F112" t="s">
        <v>658</v>
      </c>
      <c r="G112" t="s">
        <v>1147</v>
      </c>
      <c r="H112" t="s">
        <v>188</v>
      </c>
      <c r="I112" t="s">
        <v>1147</v>
      </c>
      <c r="J112" t="s">
        <v>188</v>
      </c>
      <c r="K112" t="s">
        <v>47</v>
      </c>
      <c r="L112" t="s">
        <v>47</v>
      </c>
      <c r="M112" t="s">
        <v>1147</v>
      </c>
      <c r="N112" t="str">
        <f t="shared" si="38"/>
        <v>0.45</v>
      </c>
      <c r="O112" s="70">
        <f t="shared" si="39"/>
        <v>1</v>
      </c>
      <c r="P112">
        <f t="shared" si="48"/>
        <v>1</v>
      </c>
      <c r="Q112">
        <f t="shared" si="37"/>
        <v>0</v>
      </c>
      <c r="S112">
        <f t="shared" si="40"/>
        <v>0</v>
      </c>
      <c r="T112">
        <f t="shared" si="41"/>
        <v>6</v>
      </c>
      <c r="U112">
        <f t="shared" si="42"/>
        <v>0</v>
      </c>
      <c r="V112">
        <f t="shared" si="43"/>
        <v>0</v>
      </c>
      <c r="W112">
        <f t="shared" si="44"/>
        <v>11</v>
      </c>
      <c r="X112">
        <f t="shared" si="45"/>
        <v>14</v>
      </c>
      <c r="Y112">
        <f t="shared" si="46"/>
        <v>22.5</v>
      </c>
      <c r="Z112">
        <f t="shared" si="47"/>
        <v>53.5</v>
      </c>
      <c r="AA112" cm="1">
        <f t="array" ref="AA112">SUMPRODUCT((Z112&lt;$Z$2:$Z$407)/COUNTIF($Z$2:$Z$407,$Z$2:$Z$407))+1</f>
        <v>40.000000000000021</v>
      </c>
      <c r="AB112" t="s">
        <v>765</v>
      </c>
    </row>
    <row r="113" spans="1:28" x14ac:dyDescent="0.15">
      <c r="A113" t="s">
        <v>798</v>
      </c>
      <c r="B113" t="s">
        <v>798</v>
      </c>
      <c r="C113" t="s">
        <v>804</v>
      </c>
      <c r="D113" t="s">
        <v>16</v>
      </c>
      <c r="E113" t="s">
        <v>1176</v>
      </c>
      <c r="F113" t="s">
        <v>334</v>
      </c>
      <c r="G113" t="s">
        <v>1147</v>
      </c>
      <c r="H113" t="s">
        <v>188</v>
      </c>
      <c r="I113" t="s">
        <v>1147</v>
      </c>
      <c r="J113" t="s">
        <v>60</v>
      </c>
      <c r="K113" t="s">
        <v>1147</v>
      </c>
      <c r="L113" t="s">
        <v>188</v>
      </c>
      <c r="M113" t="s">
        <v>1147</v>
      </c>
      <c r="N113" t="str">
        <f t="shared" si="38"/>
        <v>0.59</v>
      </c>
      <c r="O113" s="70">
        <f t="shared" si="39"/>
        <v>1</v>
      </c>
      <c r="P113">
        <f t="shared" si="48"/>
        <v>0</v>
      </c>
      <c r="Q113">
        <f t="shared" si="37"/>
        <v>1</v>
      </c>
      <c r="S113">
        <f t="shared" si="40"/>
        <v>0</v>
      </c>
      <c r="T113">
        <f t="shared" si="41"/>
        <v>6</v>
      </c>
      <c r="U113">
        <f t="shared" si="42"/>
        <v>0</v>
      </c>
      <c r="V113">
        <f t="shared" si="43"/>
        <v>7</v>
      </c>
      <c r="W113">
        <f t="shared" si="44"/>
        <v>11</v>
      </c>
      <c r="X113">
        <f t="shared" si="45"/>
        <v>0</v>
      </c>
      <c r="Y113">
        <f t="shared" si="46"/>
        <v>29.5</v>
      </c>
      <c r="Z113">
        <f t="shared" si="47"/>
        <v>53.5</v>
      </c>
      <c r="AA113" cm="1">
        <f t="array" ref="AA113">SUMPRODUCT((Z113&lt;$Z$2:$Z$407)/COUNTIF($Z$2:$Z$407,$Z$2:$Z$407))+1</f>
        <v>40.000000000000021</v>
      </c>
      <c r="AB113" t="s">
        <v>804</v>
      </c>
    </row>
    <row r="114" spans="1:28" x14ac:dyDescent="0.15">
      <c r="A114" t="s">
        <v>798</v>
      </c>
      <c r="B114" t="s">
        <v>798</v>
      </c>
      <c r="C114" t="s">
        <v>801</v>
      </c>
      <c r="D114" t="s">
        <v>16</v>
      </c>
      <c r="E114" t="s">
        <v>1177</v>
      </c>
      <c r="F114" t="s">
        <v>802</v>
      </c>
      <c r="G114" t="s">
        <v>1147</v>
      </c>
      <c r="H114" t="s">
        <v>188</v>
      </c>
      <c r="I114" t="s">
        <v>1147</v>
      </c>
      <c r="J114" t="s">
        <v>60</v>
      </c>
      <c r="K114" t="s">
        <v>1147</v>
      </c>
      <c r="L114" t="s">
        <v>188</v>
      </c>
      <c r="M114" t="s">
        <v>1147</v>
      </c>
      <c r="N114" t="str">
        <f t="shared" si="38"/>
        <v>0.58</v>
      </c>
      <c r="O114" s="70">
        <f t="shared" si="39"/>
        <v>1</v>
      </c>
      <c r="P114">
        <f t="shared" si="48"/>
        <v>0</v>
      </c>
      <c r="Q114">
        <f t="shared" si="37"/>
        <v>1</v>
      </c>
      <c r="S114">
        <f t="shared" si="40"/>
        <v>0</v>
      </c>
      <c r="T114">
        <f t="shared" si="41"/>
        <v>6</v>
      </c>
      <c r="U114">
        <f t="shared" si="42"/>
        <v>0</v>
      </c>
      <c r="V114">
        <f t="shared" si="43"/>
        <v>7</v>
      </c>
      <c r="W114">
        <f t="shared" si="44"/>
        <v>11</v>
      </c>
      <c r="X114">
        <f t="shared" si="45"/>
        <v>0</v>
      </c>
      <c r="Y114">
        <f t="shared" si="46"/>
        <v>28.999999999999996</v>
      </c>
      <c r="Z114">
        <f t="shared" si="47"/>
        <v>53</v>
      </c>
      <c r="AA114" cm="1">
        <f t="array" ref="AA114">SUMPRODUCT((Z114&lt;$Z$2:$Z$407)/COUNTIF($Z$2:$Z$407,$Z$2:$Z$407))+1</f>
        <v>41.000000000000007</v>
      </c>
      <c r="AB114" t="s">
        <v>801</v>
      </c>
    </row>
    <row r="115" spans="1:28" x14ac:dyDescent="0.15">
      <c r="A115" t="s">
        <v>798</v>
      </c>
      <c r="B115" t="s">
        <v>798</v>
      </c>
      <c r="C115" t="s">
        <v>803</v>
      </c>
      <c r="D115" t="s">
        <v>16</v>
      </c>
      <c r="E115" t="s">
        <v>1178</v>
      </c>
      <c r="F115" t="s">
        <v>324</v>
      </c>
      <c r="G115" t="s">
        <v>1147</v>
      </c>
      <c r="H115" t="s">
        <v>188</v>
      </c>
      <c r="I115" t="s">
        <v>1147</v>
      </c>
      <c r="J115" t="s">
        <v>60</v>
      </c>
      <c r="K115" t="s">
        <v>1147</v>
      </c>
      <c r="L115" t="s">
        <v>188</v>
      </c>
      <c r="M115" t="s">
        <v>1147</v>
      </c>
      <c r="N115" t="str">
        <f t="shared" si="38"/>
        <v>0.56</v>
      </c>
      <c r="O115" s="70">
        <f t="shared" si="39"/>
        <v>1</v>
      </c>
      <c r="P115">
        <f t="shared" si="48"/>
        <v>0</v>
      </c>
      <c r="Q115">
        <f t="shared" si="37"/>
        <v>1</v>
      </c>
      <c r="S115">
        <f t="shared" si="40"/>
        <v>0</v>
      </c>
      <c r="T115">
        <f t="shared" si="41"/>
        <v>6</v>
      </c>
      <c r="U115">
        <f t="shared" si="42"/>
        <v>0</v>
      </c>
      <c r="V115">
        <f t="shared" si="43"/>
        <v>7</v>
      </c>
      <c r="W115">
        <f t="shared" si="44"/>
        <v>11</v>
      </c>
      <c r="X115">
        <f t="shared" si="45"/>
        <v>0</v>
      </c>
      <c r="Y115">
        <f t="shared" si="46"/>
        <v>28.000000000000004</v>
      </c>
      <c r="Z115">
        <f t="shared" si="47"/>
        <v>52</v>
      </c>
      <c r="AA115" cm="1">
        <f t="array" ref="AA115">SUMPRODUCT((Z115&lt;$Z$2:$Z$407)/COUNTIF($Z$2:$Z$407,$Z$2:$Z$407))+1</f>
        <v>42.000000000000007</v>
      </c>
      <c r="AB115" t="s">
        <v>803</v>
      </c>
    </row>
    <row r="116" spans="1:28" x14ac:dyDescent="0.15">
      <c r="A116" t="s">
        <v>297</v>
      </c>
      <c r="B116" t="s">
        <v>326</v>
      </c>
      <c r="C116" s="70" t="s">
        <v>1291</v>
      </c>
      <c r="D116" t="s">
        <v>239</v>
      </c>
      <c r="E116" t="s">
        <v>1165</v>
      </c>
      <c r="F116" t="s">
        <v>315</v>
      </c>
      <c r="G116" t="s">
        <v>1147</v>
      </c>
      <c r="H116" t="s">
        <v>188</v>
      </c>
      <c r="I116" t="s">
        <v>341</v>
      </c>
      <c r="J116" t="s">
        <v>188</v>
      </c>
      <c r="K116" t="s">
        <v>60</v>
      </c>
      <c r="L116" t="s">
        <v>188</v>
      </c>
      <c r="M116" t="s">
        <v>1147</v>
      </c>
      <c r="N116" t="str">
        <f t="shared" si="38"/>
        <v>0.37</v>
      </c>
      <c r="O116" s="70">
        <v>0</v>
      </c>
      <c r="P116">
        <f t="shared" si="48"/>
        <v>1</v>
      </c>
      <c r="Q116">
        <f t="shared" si="37"/>
        <v>1</v>
      </c>
      <c r="R116">
        <v>1</v>
      </c>
      <c r="S116">
        <f t="shared" si="40"/>
        <v>6</v>
      </c>
      <c r="T116">
        <f t="shared" si="41"/>
        <v>0</v>
      </c>
      <c r="U116">
        <f t="shared" si="42"/>
        <v>6</v>
      </c>
      <c r="V116">
        <f t="shared" si="43"/>
        <v>7</v>
      </c>
      <c r="W116">
        <f t="shared" si="44"/>
        <v>0</v>
      </c>
      <c r="X116">
        <f t="shared" si="45"/>
        <v>14</v>
      </c>
      <c r="Y116">
        <f t="shared" si="46"/>
        <v>18.5</v>
      </c>
      <c r="Z116">
        <f t="shared" si="47"/>
        <v>51.5</v>
      </c>
      <c r="AA116" cm="1">
        <f t="array" ref="AA116">SUMPRODUCT((Z116&lt;$Z$2:$Z$407)/COUNTIF($Z$2:$Z$407,$Z$2:$Z$407))+1</f>
        <v>43.000000000000007</v>
      </c>
      <c r="AB116" t="s">
        <v>340</v>
      </c>
    </row>
    <row r="117" spans="1:28" x14ac:dyDescent="0.15">
      <c r="A117" t="s">
        <v>297</v>
      </c>
      <c r="B117" t="s">
        <v>326</v>
      </c>
      <c r="C117" s="70" t="s">
        <v>1290</v>
      </c>
      <c r="D117" t="s">
        <v>239</v>
      </c>
      <c r="E117" t="s">
        <v>1165</v>
      </c>
      <c r="F117" t="s">
        <v>315</v>
      </c>
      <c r="G117" t="s">
        <v>1147</v>
      </c>
      <c r="H117" t="s">
        <v>188</v>
      </c>
      <c r="I117" t="s">
        <v>224</v>
      </c>
      <c r="J117" t="s">
        <v>188</v>
      </c>
      <c r="K117" t="s">
        <v>1147</v>
      </c>
      <c r="L117" t="s">
        <v>188</v>
      </c>
      <c r="M117" t="s">
        <v>1147</v>
      </c>
      <c r="N117" t="str">
        <f t="shared" si="38"/>
        <v>0.37</v>
      </c>
      <c r="O117" s="70">
        <v>0</v>
      </c>
      <c r="P117">
        <f t="shared" si="48"/>
        <v>1</v>
      </c>
      <c r="Q117">
        <f t="shared" si="37"/>
        <v>1</v>
      </c>
      <c r="R117">
        <v>1</v>
      </c>
      <c r="S117">
        <f t="shared" si="40"/>
        <v>6</v>
      </c>
      <c r="T117">
        <f t="shared" si="41"/>
        <v>0</v>
      </c>
      <c r="U117">
        <f t="shared" si="42"/>
        <v>6</v>
      </c>
      <c r="V117">
        <f t="shared" si="43"/>
        <v>7</v>
      </c>
      <c r="W117">
        <f t="shared" si="44"/>
        <v>0</v>
      </c>
      <c r="X117">
        <f t="shared" si="45"/>
        <v>14</v>
      </c>
      <c r="Y117">
        <f t="shared" si="46"/>
        <v>18.5</v>
      </c>
      <c r="Z117">
        <f t="shared" si="47"/>
        <v>51.5</v>
      </c>
      <c r="AA117" cm="1">
        <f t="array" ref="AA117">SUMPRODUCT((Z117&lt;$Z$2:$Z$407)/COUNTIF($Z$2:$Z$407,$Z$2:$Z$407))+1</f>
        <v>43.000000000000007</v>
      </c>
      <c r="AB117" t="s">
        <v>342</v>
      </c>
    </row>
    <row r="118" spans="1:28" x14ac:dyDescent="0.15">
      <c r="A118" t="s">
        <v>297</v>
      </c>
      <c r="B118" t="s">
        <v>347</v>
      </c>
      <c r="C118" s="70" t="s">
        <v>1292</v>
      </c>
      <c r="D118" t="s">
        <v>239</v>
      </c>
      <c r="E118" t="s">
        <v>1165</v>
      </c>
      <c r="F118" t="s">
        <v>315</v>
      </c>
      <c r="G118" t="s">
        <v>1147</v>
      </c>
      <c r="H118" t="s">
        <v>188</v>
      </c>
      <c r="I118" t="s">
        <v>341</v>
      </c>
      <c r="J118" t="s">
        <v>188</v>
      </c>
      <c r="K118" t="s">
        <v>60</v>
      </c>
      <c r="L118" t="s">
        <v>188</v>
      </c>
      <c r="M118" t="s">
        <v>1147</v>
      </c>
      <c r="N118" t="str">
        <f t="shared" si="38"/>
        <v>0.37</v>
      </c>
      <c r="O118" s="70">
        <v>0</v>
      </c>
      <c r="P118">
        <f t="shared" si="48"/>
        <v>1</v>
      </c>
      <c r="Q118">
        <f t="shared" si="37"/>
        <v>1</v>
      </c>
      <c r="R118">
        <v>1</v>
      </c>
      <c r="S118">
        <f t="shared" si="40"/>
        <v>6</v>
      </c>
      <c r="T118">
        <f t="shared" si="41"/>
        <v>0</v>
      </c>
      <c r="U118">
        <f t="shared" si="42"/>
        <v>6</v>
      </c>
      <c r="V118">
        <f t="shared" si="43"/>
        <v>7</v>
      </c>
      <c r="W118">
        <f t="shared" si="44"/>
        <v>0</v>
      </c>
      <c r="X118">
        <f t="shared" si="45"/>
        <v>14</v>
      </c>
      <c r="Y118">
        <f t="shared" si="46"/>
        <v>18.5</v>
      </c>
      <c r="Z118">
        <f t="shared" si="47"/>
        <v>51.5</v>
      </c>
      <c r="AA118" cm="1">
        <f t="array" ref="AA118">SUMPRODUCT((Z118&lt;$Z$2:$Z$407)/COUNTIF($Z$2:$Z$407,$Z$2:$Z$407))+1</f>
        <v>43.000000000000007</v>
      </c>
      <c r="AB118" t="s">
        <v>353</v>
      </c>
    </row>
    <row r="119" spans="1:28" x14ac:dyDescent="0.15">
      <c r="A119" t="s">
        <v>360</v>
      </c>
      <c r="B119" t="s">
        <v>298</v>
      </c>
      <c r="C119" t="s">
        <v>375</v>
      </c>
      <c r="D119" t="s">
        <v>11</v>
      </c>
      <c r="E119" t="s">
        <v>1158</v>
      </c>
      <c r="F119" t="s">
        <v>364</v>
      </c>
      <c r="G119" t="s">
        <v>1147</v>
      </c>
      <c r="H119" t="s">
        <v>188</v>
      </c>
      <c r="I119" t="s">
        <v>1147</v>
      </c>
      <c r="J119" t="s">
        <v>47</v>
      </c>
      <c r="K119" t="s">
        <v>1147</v>
      </c>
      <c r="L119" t="s">
        <v>188</v>
      </c>
      <c r="M119" t="s">
        <v>1147</v>
      </c>
      <c r="N119" t="str">
        <f t="shared" si="38"/>
        <v>0.55</v>
      </c>
      <c r="O119" s="70">
        <f t="shared" ref="O119:O130" si="49">COUNTIF(H119,"US")</f>
        <v>1</v>
      </c>
      <c r="P119">
        <f t="shared" si="48"/>
        <v>0</v>
      </c>
      <c r="Q119">
        <f t="shared" si="37"/>
        <v>1</v>
      </c>
      <c r="S119">
        <f t="shared" si="40"/>
        <v>0</v>
      </c>
      <c r="T119">
        <f t="shared" si="41"/>
        <v>6</v>
      </c>
      <c r="U119">
        <f t="shared" si="42"/>
        <v>0</v>
      </c>
      <c r="V119">
        <f t="shared" si="43"/>
        <v>7</v>
      </c>
      <c r="W119">
        <f t="shared" si="44"/>
        <v>11</v>
      </c>
      <c r="X119">
        <f t="shared" si="45"/>
        <v>0</v>
      </c>
      <c r="Y119">
        <f t="shared" si="46"/>
        <v>27.500000000000004</v>
      </c>
      <c r="Z119">
        <f t="shared" si="47"/>
        <v>51.5</v>
      </c>
      <c r="AA119" cm="1">
        <f t="array" ref="AA119">SUMPRODUCT((Z119&lt;$Z$2:$Z$407)/COUNTIF($Z$2:$Z$407,$Z$2:$Z$407))+1</f>
        <v>43.000000000000007</v>
      </c>
      <c r="AB119" t="s">
        <v>375</v>
      </c>
    </row>
    <row r="120" spans="1:28" x14ac:dyDescent="0.15">
      <c r="A120" t="s">
        <v>360</v>
      </c>
      <c r="B120" t="s">
        <v>357</v>
      </c>
      <c r="C120" t="s">
        <v>378</v>
      </c>
      <c r="D120" t="s">
        <v>11</v>
      </c>
      <c r="E120" t="s">
        <v>1158</v>
      </c>
      <c r="F120" t="s">
        <v>379</v>
      </c>
      <c r="G120" t="s">
        <v>1147</v>
      </c>
      <c r="H120" t="s">
        <v>188</v>
      </c>
      <c r="I120" t="s">
        <v>1147</v>
      </c>
      <c r="J120" t="s">
        <v>47</v>
      </c>
      <c r="K120" t="s">
        <v>1147</v>
      </c>
      <c r="L120" t="s">
        <v>188</v>
      </c>
      <c r="M120" t="s">
        <v>1147</v>
      </c>
      <c r="N120" t="str">
        <f t="shared" si="38"/>
        <v>0.55</v>
      </c>
      <c r="O120" s="70">
        <f t="shared" si="49"/>
        <v>1</v>
      </c>
      <c r="P120">
        <f t="shared" si="48"/>
        <v>0</v>
      </c>
      <c r="Q120">
        <f t="shared" si="37"/>
        <v>1</v>
      </c>
      <c r="S120">
        <f t="shared" si="40"/>
        <v>0</v>
      </c>
      <c r="T120">
        <f t="shared" si="41"/>
        <v>6</v>
      </c>
      <c r="U120">
        <f t="shared" si="42"/>
        <v>0</v>
      </c>
      <c r="V120">
        <f t="shared" si="43"/>
        <v>7</v>
      </c>
      <c r="W120">
        <f t="shared" si="44"/>
        <v>11</v>
      </c>
      <c r="X120">
        <f t="shared" si="45"/>
        <v>0</v>
      </c>
      <c r="Y120">
        <f t="shared" si="46"/>
        <v>27.500000000000004</v>
      </c>
      <c r="Z120">
        <f t="shared" si="47"/>
        <v>51.5</v>
      </c>
      <c r="AA120" cm="1">
        <f t="array" ref="AA120">SUMPRODUCT((Z120&lt;$Z$2:$Z$407)/COUNTIF($Z$2:$Z$407,$Z$2:$Z$407))+1</f>
        <v>43.000000000000007</v>
      </c>
      <c r="AB120" t="s">
        <v>378</v>
      </c>
    </row>
    <row r="121" spans="1:28" x14ac:dyDescent="0.15">
      <c r="A121" t="s">
        <v>360</v>
      </c>
      <c r="B121" t="s">
        <v>357</v>
      </c>
      <c r="C121" s="70" t="s">
        <v>1281</v>
      </c>
      <c r="D121" t="s">
        <v>16</v>
      </c>
      <c r="E121" t="s">
        <v>1152</v>
      </c>
      <c r="F121" t="s">
        <v>364</v>
      </c>
      <c r="G121" t="s">
        <v>1147</v>
      </c>
      <c r="H121" t="s">
        <v>224</v>
      </c>
      <c r="I121" t="s">
        <v>1147</v>
      </c>
      <c r="J121" t="s">
        <v>188</v>
      </c>
      <c r="K121" t="s">
        <v>1147</v>
      </c>
      <c r="L121" t="s">
        <v>188</v>
      </c>
      <c r="M121" t="s">
        <v>1147</v>
      </c>
      <c r="N121" t="str">
        <f t="shared" si="38"/>
        <v>0.6</v>
      </c>
      <c r="O121" s="70">
        <f t="shared" si="49"/>
        <v>0</v>
      </c>
      <c r="P121">
        <f t="shared" si="48"/>
        <v>1</v>
      </c>
      <c r="Q121">
        <f t="shared" si="37"/>
        <v>1</v>
      </c>
      <c r="S121">
        <f t="shared" si="40"/>
        <v>0</v>
      </c>
      <c r="T121">
        <f t="shared" si="41"/>
        <v>0</v>
      </c>
      <c r="U121">
        <f t="shared" si="42"/>
        <v>0</v>
      </c>
      <c r="V121">
        <f t="shared" si="43"/>
        <v>7</v>
      </c>
      <c r="W121">
        <f t="shared" si="44"/>
        <v>0</v>
      </c>
      <c r="X121">
        <f t="shared" si="45"/>
        <v>14</v>
      </c>
      <c r="Y121">
        <f t="shared" si="46"/>
        <v>30</v>
      </c>
      <c r="Z121">
        <f t="shared" si="47"/>
        <v>51</v>
      </c>
      <c r="AA121" cm="1">
        <f t="array" ref="AA121">SUMPRODUCT((Z121&lt;$Z$2:$Z$407)/COUNTIF($Z$2:$Z$407,$Z$2:$Z$407))+1</f>
        <v>44.000000000000021</v>
      </c>
      <c r="AB121" t="s">
        <v>387</v>
      </c>
    </row>
    <row r="122" spans="1:28" x14ac:dyDescent="0.15">
      <c r="A122" t="s">
        <v>638</v>
      </c>
      <c r="B122" t="s">
        <v>645</v>
      </c>
      <c r="C122" t="s">
        <v>651</v>
      </c>
      <c r="D122" t="s">
        <v>239</v>
      </c>
      <c r="E122" t="s">
        <v>1161</v>
      </c>
      <c r="F122" t="s">
        <v>379</v>
      </c>
      <c r="G122" t="s">
        <v>1147</v>
      </c>
      <c r="H122" t="s">
        <v>188</v>
      </c>
      <c r="I122" t="s">
        <v>1147</v>
      </c>
      <c r="J122" t="s">
        <v>188</v>
      </c>
      <c r="K122" t="s">
        <v>1147</v>
      </c>
      <c r="L122" t="s">
        <v>47</v>
      </c>
      <c r="M122" t="s">
        <v>1147</v>
      </c>
      <c r="N122" t="str">
        <f t="shared" si="38"/>
        <v>0.4</v>
      </c>
      <c r="O122" s="70">
        <f t="shared" si="49"/>
        <v>1</v>
      </c>
      <c r="P122">
        <f t="shared" si="48"/>
        <v>1</v>
      </c>
      <c r="Q122">
        <f t="shared" si="37"/>
        <v>0</v>
      </c>
      <c r="S122">
        <f t="shared" si="40"/>
        <v>0</v>
      </c>
      <c r="T122">
        <f t="shared" si="41"/>
        <v>6</v>
      </c>
      <c r="U122">
        <f t="shared" si="42"/>
        <v>0</v>
      </c>
      <c r="V122">
        <f t="shared" si="43"/>
        <v>0</v>
      </c>
      <c r="W122">
        <f t="shared" si="44"/>
        <v>11</v>
      </c>
      <c r="X122">
        <f t="shared" si="45"/>
        <v>14</v>
      </c>
      <c r="Y122">
        <f t="shared" si="46"/>
        <v>20</v>
      </c>
      <c r="Z122">
        <f t="shared" si="47"/>
        <v>51</v>
      </c>
      <c r="AA122" cm="1">
        <f t="array" ref="AA122">SUMPRODUCT((Z122&lt;$Z$2:$Z$407)/COUNTIF($Z$2:$Z$407,$Z$2:$Z$407))+1</f>
        <v>44.000000000000021</v>
      </c>
      <c r="AB122" t="s">
        <v>651</v>
      </c>
    </row>
    <row r="123" spans="1:28" x14ac:dyDescent="0.15">
      <c r="A123" t="s">
        <v>297</v>
      </c>
      <c r="B123" t="s">
        <v>308</v>
      </c>
      <c r="C123" t="s">
        <v>309</v>
      </c>
      <c r="D123" t="s">
        <v>11</v>
      </c>
      <c r="E123" t="s">
        <v>1159</v>
      </c>
      <c r="F123" t="s">
        <v>310</v>
      </c>
      <c r="G123" t="s">
        <v>1147</v>
      </c>
      <c r="H123" t="s">
        <v>188</v>
      </c>
      <c r="I123" t="s">
        <v>1147</v>
      </c>
      <c r="J123" t="s">
        <v>1147</v>
      </c>
      <c r="K123" t="s">
        <v>1147</v>
      </c>
      <c r="L123" t="s">
        <v>1147</v>
      </c>
      <c r="M123" t="s">
        <v>1147</v>
      </c>
      <c r="N123" t="str">
        <f t="shared" si="38"/>
        <v>0.43</v>
      </c>
      <c r="O123" s="70">
        <f t="shared" si="49"/>
        <v>1</v>
      </c>
      <c r="P123">
        <f t="shared" si="48"/>
        <v>0</v>
      </c>
      <c r="Q123">
        <f t="shared" si="37"/>
        <v>0</v>
      </c>
      <c r="R123">
        <v>1</v>
      </c>
      <c r="S123">
        <f t="shared" si="40"/>
        <v>6</v>
      </c>
      <c r="T123">
        <f t="shared" si="41"/>
        <v>6</v>
      </c>
      <c r="U123">
        <f t="shared" si="42"/>
        <v>6</v>
      </c>
      <c r="V123">
        <f t="shared" si="43"/>
        <v>0</v>
      </c>
      <c r="W123">
        <f t="shared" si="44"/>
        <v>11</v>
      </c>
      <c r="X123">
        <f t="shared" si="45"/>
        <v>0</v>
      </c>
      <c r="Y123">
        <f t="shared" si="46"/>
        <v>21.5</v>
      </c>
      <c r="Z123">
        <f t="shared" si="47"/>
        <v>50.5</v>
      </c>
      <c r="AA123" cm="1">
        <f t="array" ref="AA123">SUMPRODUCT((Z123&lt;$Z$2:$Z$407)/COUNTIF($Z$2:$Z$407,$Z$2:$Z$407))+1</f>
        <v>45.000000000000021</v>
      </c>
      <c r="AB123" t="s">
        <v>309</v>
      </c>
    </row>
    <row r="124" spans="1:28" x14ac:dyDescent="0.15">
      <c r="A124" t="s">
        <v>254</v>
      </c>
      <c r="B124" t="s">
        <v>255</v>
      </c>
      <c r="C124" s="70" t="s">
        <v>1249</v>
      </c>
      <c r="D124" t="s">
        <v>11</v>
      </c>
      <c r="E124" t="s">
        <v>1160</v>
      </c>
      <c r="F124" t="s">
        <v>157</v>
      </c>
      <c r="G124" t="s">
        <v>1147</v>
      </c>
      <c r="H124" t="s">
        <v>188</v>
      </c>
      <c r="I124" t="s">
        <v>1147</v>
      </c>
      <c r="J124" t="s">
        <v>280</v>
      </c>
      <c r="K124" t="s">
        <v>281</v>
      </c>
      <c r="L124" t="s">
        <v>282</v>
      </c>
      <c r="M124" t="s">
        <v>283</v>
      </c>
      <c r="N124" t="str">
        <f t="shared" si="38"/>
        <v>0.41</v>
      </c>
      <c r="O124" s="70">
        <f t="shared" si="49"/>
        <v>1</v>
      </c>
      <c r="P124">
        <f t="shared" si="48"/>
        <v>0</v>
      </c>
      <c r="Q124">
        <f t="shared" si="37"/>
        <v>0</v>
      </c>
      <c r="R124">
        <v>1</v>
      </c>
      <c r="S124">
        <f t="shared" si="40"/>
        <v>6</v>
      </c>
      <c r="T124">
        <f t="shared" si="41"/>
        <v>6</v>
      </c>
      <c r="U124">
        <f t="shared" si="42"/>
        <v>6</v>
      </c>
      <c r="V124">
        <f t="shared" si="43"/>
        <v>0</v>
      </c>
      <c r="W124">
        <f t="shared" si="44"/>
        <v>11</v>
      </c>
      <c r="X124">
        <f t="shared" si="45"/>
        <v>0</v>
      </c>
      <c r="Y124">
        <f t="shared" si="46"/>
        <v>20.5</v>
      </c>
      <c r="Z124">
        <f t="shared" si="47"/>
        <v>49.5</v>
      </c>
      <c r="AA124" cm="1">
        <f t="array" ref="AA124">SUMPRODUCT((Z124&lt;$Z$2:$Z$407)/COUNTIF($Z$2:$Z$407,$Z$2:$Z$407))+1</f>
        <v>46.000000000000021</v>
      </c>
      <c r="AB124" s="70" t="s">
        <v>1249</v>
      </c>
    </row>
    <row r="125" spans="1:28" x14ac:dyDescent="0.15">
      <c r="A125" t="s">
        <v>360</v>
      </c>
      <c r="B125" t="s">
        <v>298</v>
      </c>
      <c r="C125" t="s">
        <v>374</v>
      </c>
      <c r="D125" t="s">
        <v>11</v>
      </c>
      <c r="E125" t="s">
        <v>1167</v>
      </c>
      <c r="F125" t="s">
        <v>364</v>
      </c>
      <c r="G125" t="s">
        <v>1147</v>
      </c>
      <c r="H125" t="s">
        <v>188</v>
      </c>
      <c r="I125" t="s">
        <v>1147</v>
      </c>
      <c r="J125" t="s">
        <v>47</v>
      </c>
      <c r="K125" t="s">
        <v>1147</v>
      </c>
      <c r="L125" t="s">
        <v>188</v>
      </c>
      <c r="M125" t="s">
        <v>1147</v>
      </c>
      <c r="N125" t="str">
        <f t="shared" si="38"/>
        <v>0.5</v>
      </c>
      <c r="O125" s="70">
        <f t="shared" si="49"/>
        <v>1</v>
      </c>
      <c r="P125">
        <f t="shared" si="48"/>
        <v>0</v>
      </c>
      <c r="Q125">
        <f t="shared" si="37"/>
        <v>1</v>
      </c>
      <c r="S125">
        <f t="shared" si="40"/>
        <v>0</v>
      </c>
      <c r="T125">
        <f t="shared" si="41"/>
        <v>6</v>
      </c>
      <c r="U125">
        <f t="shared" si="42"/>
        <v>0</v>
      </c>
      <c r="V125">
        <f t="shared" si="43"/>
        <v>7</v>
      </c>
      <c r="W125">
        <f t="shared" si="44"/>
        <v>11</v>
      </c>
      <c r="X125">
        <f t="shared" si="45"/>
        <v>0</v>
      </c>
      <c r="Y125">
        <f t="shared" si="46"/>
        <v>25</v>
      </c>
      <c r="Z125">
        <f t="shared" si="47"/>
        <v>49</v>
      </c>
      <c r="AA125" cm="1">
        <f t="array" ref="AA125">SUMPRODUCT((Z125&lt;$Z$2:$Z$407)/COUNTIF($Z$2:$Z$407,$Z$2:$Z$407))+1</f>
        <v>47.000000000000021</v>
      </c>
      <c r="AB125" t="s">
        <v>374</v>
      </c>
    </row>
    <row r="126" spans="1:28" x14ac:dyDescent="0.15">
      <c r="A126" t="s">
        <v>638</v>
      </c>
      <c r="B126" t="s">
        <v>645</v>
      </c>
      <c r="C126" t="s">
        <v>655</v>
      </c>
      <c r="D126" t="s">
        <v>16</v>
      </c>
      <c r="E126" t="s">
        <v>1167</v>
      </c>
      <c r="F126" t="s">
        <v>1147</v>
      </c>
      <c r="G126" t="s">
        <v>1147</v>
      </c>
      <c r="H126" t="s">
        <v>188</v>
      </c>
      <c r="I126" t="s">
        <v>1147</v>
      </c>
      <c r="J126" t="s">
        <v>47</v>
      </c>
      <c r="K126" t="s">
        <v>1147</v>
      </c>
      <c r="L126" t="s">
        <v>188</v>
      </c>
      <c r="M126" t="s">
        <v>1147</v>
      </c>
      <c r="N126" t="str">
        <f t="shared" si="38"/>
        <v>0.5</v>
      </c>
      <c r="O126" s="70">
        <f t="shared" si="49"/>
        <v>1</v>
      </c>
      <c r="P126">
        <f t="shared" si="48"/>
        <v>0</v>
      </c>
      <c r="Q126">
        <f t="shared" si="37"/>
        <v>1</v>
      </c>
      <c r="S126">
        <f t="shared" si="40"/>
        <v>0</v>
      </c>
      <c r="T126">
        <f t="shared" si="41"/>
        <v>6</v>
      </c>
      <c r="U126">
        <f t="shared" si="42"/>
        <v>0</v>
      </c>
      <c r="V126">
        <f t="shared" si="43"/>
        <v>7</v>
      </c>
      <c r="W126">
        <f t="shared" si="44"/>
        <v>11</v>
      </c>
      <c r="X126">
        <f t="shared" si="45"/>
        <v>0</v>
      </c>
      <c r="Y126">
        <f t="shared" si="46"/>
        <v>25</v>
      </c>
      <c r="Z126">
        <f t="shared" si="47"/>
        <v>49</v>
      </c>
      <c r="AA126" cm="1">
        <f t="array" ref="AA126">SUMPRODUCT((Z126&lt;$Z$2:$Z$407)/COUNTIF($Z$2:$Z$407,$Z$2:$Z$407))+1</f>
        <v>47.000000000000021</v>
      </c>
      <c r="AB126" t="s">
        <v>655</v>
      </c>
    </row>
    <row r="127" spans="1:28" x14ac:dyDescent="0.15">
      <c r="A127" t="s">
        <v>297</v>
      </c>
      <c r="B127" t="s">
        <v>326</v>
      </c>
      <c r="C127" t="s">
        <v>327</v>
      </c>
      <c r="D127" t="s">
        <v>16</v>
      </c>
      <c r="E127" t="s">
        <v>1166</v>
      </c>
      <c r="F127" t="s">
        <v>324</v>
      </c>
      <c r="G127" t="s">
        <v>1147</v>
      </c>
      <c r="H127" t="s">
        <v>60</v>
      </c>
      <c r="I127" t="s">
        <v>1147</v>
      </c>
      <c r="J127" t="s">
        <v>188</v>
      </c>
      <c r="K127" t="s">
        <v>1147</v>
      </c>
      <c r="L127" t="s">
        <v>188</v>
      </c>
      <c r="M127" t="s">
        <v>60</v>
      </c>
      <c r="N127" t="str">
        <f t="shared" si="38"/>
        <v>0.31</v>
      </c>
      <c r="O127" s="70">
        <f t="shared" si="49"/>
        <v>0</v>
      </c>
      <c r="P127">
        <f t="shared" si="48"/>
        <v>1</v>
      </c>
      <c r="Q127">
        <f t="shared" si="37"/>
        <v>1</v>
      </c>
      <c r="R127">
        <v>1</v>
      </c>
      <c r="S127">
        <f t="shared" si="40"/>
        <v>6</v>
      </c>
      <c r="T127">
        <f t="shared" si="41"/>
        <v>0</v>
      </c>
      <c r="U127">
        <f t="shared" si="42"/>
        <v>6</v>
      </c>
      <c r="V127">
        <f t="shared" si="43"/>
        <v>7</v>
      </c>
      <c r="W127">
        <f t="shared" si="44"/>
        <v>0</v>
      </c>
      <c r="X127">
        <f t="shared" si="45"/>
        <v>14</v>
      </c>
      <c r="Y127">
        <f t="shared" si="46"/>
        <v>15.5</v>
      </c>
      <c r="Z127">
        <f t="shared" si="47"/>
        <v>48.5</v>
      </c>
      <c r="AA127" cm="1">
        <f t="array" ref="AA127">SUMPRODUCT((Z127&lt;$Z$2:$Z$407)/COUNTIF($Z$2:$Z$407,$Z$2:$Z$407))+1</f>
        <v>48.000000000000021</v>
      </c>
      <c r="AB127" t="s">
        <v>327</v>
      </c>
    </row>
    <row r="128" spans="1:28" x14ac:dyDescent="0.15">
      <c r="A128" t="s">
        <v>360</v>
      </c>
      <c r="B128" t="s">
        <v>357</v>
      </c>
      <c r="C128" s="70" t="s">
        <v>1279</v>
      </c>
      <c r="D128" t="s">
        <v>16</v>
      </c>
      <c r="E128" t="s">
        <v>1158</v>
      </c>
      <c r="F128" t="s">
        <v>379</v>
      </c>
      <c r="G128" t="s">
        <v>1147</v>
      </c>
      <c r="H128" t="s">
        <v>224</v>
      </c>
      <c r="I128" t="s">
        <v>1147</v>
      </c>
      <c r="J128" t="s">
        <v>188</v>
      </c>
      <c r="K128" t="s">
        <v>1147</v>
      </c>
      <c r="L128" t="s">
        <v>188</v>
      </c>
      <c r="M128" t="s">
        <v>1147</v>
      </c>
      <c r="N128" t="str">
        <f t="shared" si="38"/>
        <v>0.55</v>
      </c>
      <c r="O128" s="70">
        <f t="shared" si="49"/>
        <v>0</v>
      </c>
      <c r="P128">
        <f t="shared" si="48"/>
        <v>1</v>
      </c>
      <c r="Q128">
        <f t="shared" si="37"/>
        <v>1</v>
      </c>
      <c r="S128">
        <f t="shared" si="40"/>
        <v>0</v>
      </c>
      <c r="T128">
        <f t="shared" si="41"/>
        <v>0</v>
      </c>
      <c r="U128">
        <f t="shared" si="42"/>
        <v>0</v>
      </c>
      <c r="V128">
        <f t="shared" si="43"/>
        <v>7</v>
      </c>
      <c r="W128">
        <f t="shared" si="44"/>
        <v>0</v>
      </c>
      <c r="X128">
        <f t="shared" si="45"/>
        <v>14</v>
      </c>
      <c r="Y128">
        <f t="shared" si="46"/>
        <v>27.500000000000004</v>
      </c>
      <c r="Z128">
        <f t="shared" si="47"/>
        <v>48.5</v>
      </c>
      <c r="AA128" cm="1">
        <f t="array" ref="AA128">SUMPRODUCT((Z128&lt;$Z$2:$Z$407)/COUNTIF($Z$2:$Z$407,$Z$2:$Z$407))+1</f>
        <v>48.000000000000021</v>
      </c>
      <c r="AB128" t="s">
        <v>384</v>
      </c>
    </row>
    <row r="129" spans="1:28" x14ac:dyDescent="0.15">
      <c r="A129" t="s">
        <v>206</v>
      </c>
      <c r="B129" t="s">
        <v>742</v>
      </c>
      <c r="C129" t="s">
        <v>759</v>
      </c>
      <c r="D129" t="s">
        <v>16</v>
      </c>
      <c r="E129" t="s">
        <v>1158</v>
      </c>
      <c r="F129" t="s">
        <v>381</v>
      </c>
      <c r="G129" t="s">
        <v>1147</v>
      </c>
      <c r="H129" t="s">
        <v>224</v>
      </c>
      <c r="I129" t="s">
        <v>47</v>
      </c>
      <c r="J129" t="s">
        <v>188</v>
      </c>
      <c r="K129" t="s">
        <v>47</v>
      </c>
      <c r="L129" t="s">
        <v>188</v>
      </c>
      <c r="M129" t="s">
        <v>47</v>
      </c>
      <c r="N129" t="str">
        <f t="shared" si="38"/>
        <v>0.55</v>
      </c>
      <c r="O129" s="70">
        <f t="shared" si="49"/>
        <v>0</v>
      </c>
      <c r="P129">
        <f t="shared" si="48"/>
        <v>1</v>
      </c>
      <c r="Q129">
        <f t="shared" si="37"/>
        <v>1</v>
      </c>
      <c r="S129">
        <f t="shared" ref="S129:S130" si="50">IF(R129=0,0,IF(R129=0.5,3,6))</f>
        <v>0</v>
      </c>
      <c r="T129">
        <f t="shared" si="41"/>
        <v>0</v>
      </c>
      <c r="U129">
        <f t="shared" si="42"/>
        <v>0</v>
      </c>
      <c r="V129">
        <f t="shared" si="43"/>
        <v>7</v>
      </c>
      <c r="W129">
        <f t="shared" si="44"/>
        <v>0</v>
      </c>
      <c r="X129">
        <f t="shared" si="45"/>
        <v>14</v>
      </c>
      <c r="Y129">
        <f t="shared" si="46"/>
        <v>27.500000000000004</v>
      </c>
      <c r="Z129">
        <f t="shared" ref="Z129:Z130" si="51">SUM(S129:Y129)</f>
        <v>48.5</v>
      </c>
      <c r="AA129" cm="1">
        <f t="array" ref="AA129">SUMPRODUCT((Z129&lt;$Z$2:$Z$407)/COUNTIF($Z$2:$Z$407,$Z$2:$Z$407))+1</f>
        <v>48.000000000000021</v>
      </c>
      <c r="AB129" t="s">
        <v>759</v>
      </c>
    </row>
    <row r="130" spans="1:28" x14ac:dyDescent="0.15">
      <c r="A130" t="s">
        <v>209</v>
      </c>
      <c r="B130" t="s">
        <v>225</v>
      </c>
      <c r="C130" t="s">
        <v>226</v>
      </c>
      <c r="D130" t="s">
        <v>11</v>
      </c>
      <c r="E130" t="s">
        <v>1172</v>
      </c>
      <c r="F130" t="s">
        <v>227</v>
      </c>
      <c r="G130" t="s">
        <v>77</v>
      </c>
      <c r="H130" t="s">
        <v>224</v>
      </c>
      <c r="I130" t="s">
        <v>1147</v>
      </c>
      <c r="J130" t="s">
        <v>188</v>
      </c>
      <c r="K130" t="s">
        <v>1147</v>
      </c>
      <c r="L130" t="s">
        <v>188</v>
      </c>
      <c r="M130" t="s">
        <v>1147</v>
      </c>
      <c r="N130" t="str">
        <f t="shared" si="38"/>
        <v>0.42</v>
      </c>
      <c r="O130" s="70">
        <f t="shared" si="49"/>
        <v>0</v>
      </c>
      <c r="P130">
        <f t="shared" si="48"/>
        <v>1</v>
      </c>
      <c r="Q130">
        <f t="shared" si="37"/>
        <v>1</v>
      </c>
      <c r="R130">
        <v>0.5</v>
      </c>
      <c r="S130">
        <f t="shared" si="50"/>
        <v>3</v>
      </c>
      <c r="T130">
        <f t="shared" si="41"/>
        <v>0</v>
      </c>
      <c r="U130">
        <f t="shared" si="42"/>
        <v>3</v>
      </c>
      <c r="V130">
        <f t="shared" si="43"/>
        <v>7</v>
      </c>
      <c r="W130">
        <f t="shared" si="44"/>
        <v>0</v>
      </c>
      <c r="X130">
        <f t="shared" si="45"/>
        <v>14</v>
      </c>
      <c r="Y130">
        <f t="shared" si="46"/>
        <v>21</v>
      </c>
      <c r="Z130">
        <f t="shared" si="51"/>
        <v>48</v>
      </c>
      <c r="AA130" cm="1">
        <f t="array" ref="AA130">SUMPRODUCT((Z130&lt;$Z$2:$Z$407)/COUNTIF($Z$2:$Z$407,$Z$2:$Z$407))+1</f>
        <v>49.000000000000028</v>
      </c>
      <c r="AB130" t="s">
        <v>226</v>
      </c>
    </row>
    <row r="131" spans="1:28" hidden="1" x14ac:dyDescent="0.15">
      <c r="O131" s="70"/>
    </row>
    <row r="132" spans="1:28" x14ac:dyDescent="0.15">
      <c r="A132" t="s">
        <v>528</v>
      </c>
      <c r="B132" t="s">
        <v>529</v>
      </c>
      <c r="C132" t="s">
        <v>535</v>
      </c>
      <c r="D132" t="s">
        <v>16</v>
      </c>
      <c r="E132" t="s">
        <v>1152</v>
      </c>
      <c r="F132" t="s">
        <v>290</v>
      </c>
      <c r="G132" t="s">
        <v>364</v>
      </c>
      <c r="H132" t="s">
        <v>188</v>
      </c>
      <c r="I132" t="s">
        <v>1147</v>
      </c>
      <c r="J132" t="s">
        <v>60</v>
      </c>
      <c r="K132" t="s">
        <v>47</v>
      </c>
      <c r="L132" t="s">
        <v>47</v>
      </c>
      <c r="M132" t="s">
        <v>1147</v>
      </c>
      <c r="N132" t="str">
        <f t="shared" ref="N132:N164" si="52">E132</f>
        <v>0.6</v>
      </c>
      <c r="O132" s="70">
        <f t="shared" ref="O132:O164" si="53">COUNTIF(H132,"US")</f>
        <v>1</v>
      </c>
      <c r="P132">
        <f>COUNTIF(J132,"US")</f>
        <v>0</v>
      </c>
      <c r="Q132">
        <f t="shared" ref="Q132:Q144" si="54">COUNTIF(L132,"US")</f>
        <v>0</v>
      </c>
      <c r="S132">
        <f t="shared" ref="S132:S164" si="55">IF(R132=0,0,IF(R132=0.5,3,6))</f>
        <v>0</v>
      </c>
      <c r="T132">
        <f t="shared" ref="T132:T164" si="56">IF(O132=1,6,0)</f>
        <v>6</v>
      </c>
      <c r="U132">
        <f t="shared" ref="U132:U164" si="57">IF(R132=0,0,IF(R132=0.5,3,6))</f>
        <v>0</v>
      </c>
      <c r="V132">
        <f t="shared" ref="V132:V164" si="58">IF(Q132=1,7,0)</f>
        <v>0</v>
      </c>
      <c r="W132">
        <f t="shared" ref="W132:W164" si="59">IF(O132=1,11,0)</f>
        <v>11</v>
      </c>
      <c r="X132">
        <f t="shared" ref="X132:X164" si="60">IF(P132=1,14,0)</f>
        <v>0</v>
      </c>
      <c r="Y132">
        <f t="shared" ref="Y132:Y164" si="61">(0.5*N132)*100</f>
        <v>30</v>
      </c>
      <c r="Z132">
        <f t="shared" ref="Z132:Z164" si="62">SUM(S132:Y132)</f>
        <v>47</v>
      </c>
      <c r="AA132" cm="1">
        <f t="array" ref="AA132">SUMPRODUCT((Z132&lt;$Z$2:$Z$407)/COUNTIF($Z$2:$Z$407,$Z$2:$Z$407))+1</f>
        <v>50.000000000000028</v>
      </c>
      <c r="AB132" t="s">
        <v>535</v>
      </c>
    </row>
    <row r="133" spans="1:28" x14ac:dyDescent="0.15">
      <c r="A133" t="s">
        <v>254</v>
      </c>
      <c r="B133" t="s">
        <v>255</v>
      </c>
      <c r="C133" s="70" t="s">
        <v>985</v>
      </c>
      <c r="D133" t="s">
        <v>16</v>
      </c>
      <c r="E133" t="s">
        <v>1183</v>
      </c>
      <c r="F133" t="s">
        <v>278</v>
      </c>
      <c r="G133" t="s">
        <v>1147</v>
      </c>
      <c r="H133" t="s">
        <v>60</v>
      </c>
      <c r="I133" t="s">
        <v>1147</v>
      </c>
      <c r="J133" t="s">
        <v>268</v>
      </c>
      <c r="K133" t="s">
        <v>263</v>
      </c>
      <c r="L133" t="s">
        <v>188</v>
      </c>
      <c r="M133" t="s">
        <v>1147</v>
      </c>
      <c r="N133" t="str">
        <f t="shared" si="52"/>
        <v>0.27</v>
      </c>
      <c r="O133" s="70">
        <f t="shared" si="53"/>
        <v>0</v>
      </c>
      <c r="P133">
        <v>1</v>
      </c>
      <c r="Q133">
        <f t="shared" si="54"/>
        <v>1</v>
      </c>
      <c r="R133">
        <v>1</v>
      </c>
      <c r="S133">
        <f t="shared" si="55"/>
        <v>6</v>
      </c>
      <c r="T133">
        <f t="shared" si="56"/>
        <v>0</v>
      </c>
      <c r="U133">
        <f t="shared" si="57"/>
        <v>6</v>
      </c>
      <c r="V133">
        <f t="shared" si="58"/>
        <v>7</v>
      </c>
      <c r="W133">
        <f t="shared" si="59"/>
        <v>0</v>
      </c>
      <c r="X133">
        <f t="shared" si="60"/>
        <v>14</v>
      </c>
      <c r="Y133">
        <f t="shared" si="61"/>
        <v>13.5</v>
      </c>
      <c r="Z133">
        <f t="shared" si="62"/>
        <v>46.5</v>
      </c>
      <c r="AA133" cm="1">
        <f t="array" ref="AA133">SUMPRODUCT((Z133&lt;$Z$2:$Z$407)/COUNTIF($Z$2:$Z$407,$Z$2:$Z$407))+1</f>
        <v>51.000000000000028</v>
      </c>
      <c r="AB133" s="70" t="s">
        <v>985</v>
      </c>
    </row>
    <row r="134" spans="1:28" x14ac:dyDescent="0.15">
      <c r="A134" t="s">
        <v>254</v>
      </c>
      <c r="B134" t="s">
        <v>255</v>
      </c>
      <c r="C134" s="70" t="s">
        <v>1247</v>
      </c>
      <c r="D134" t="s">
        <v>16</v>
      </c>
      <c r="E134" t="s">
        <v>1184</v>
      </c>
      <c r="F134" t="s">
        <v>262</v>
      </c>
      <c r="G134" t="s">
        <v>1147</v>
      </c>
      <c r="H134" t="s">
        <v>60</v>
      </c>
      <c r="I134" t="s">
        <v>1147</v>
      </c>
      <c r="J134" t="s">
        <v>263</v>
      </c>
      <c r="K134" t="s">
        <v>264</v>
      </c>
      <c r="L134" t="s">
        <v>188</v>
      </c>
      <c r="M134" t="s">
        <v>1147</v>
      </c>
      <c r="N134" t="str">
        <f t="shared" si="52"/>
        <v>0.23</v>
      </c>
      <c r="O134" s="70">
        <f t="shared" si="53"/>
        <v>0</v>
      </c>
      <c r="P134">
        <v>1</v>
      </c>
      <c r="Q134">
        <f t="shared" si="54"/>
        <v>1</v>
      </c>
      <c r="R134">
        <v>1</v>
      </c>
      <c r="S134">
        <f t="shared" si="55"/>
        <v>6</v>
      </c>
      <c r="T134">
        <f t="shared" si="56"/>
        <v>0</v>
      </c>
      <c r="U134">
        <f t="shared" si="57"/>
        <v>6</v>
      </c>
      <c r="V134">
        <f t="shared" si="58"/>
        <v>7</v>
      </c>
      <c r="W134">
        <f t="shared" si="59"/>
        <v>0</v>
      </c>
      <c r="X134">
        <f t="shared" si="60"/>
        <v>14</v>
      </c>
      <c r="Y134">
        <f t="shared" si="61"/>
        <v>11.5</v>
      </c>
      <c r="Z134">
        <f t="shared" si="62"/>
        <v>44.5</v>
      </c>
      <c r="AA134" cm="1">
        <f t="array" ref="AA134">SUMPRODUCT((Z134&lt;$Z$2:$Z$407)/COUNTIF($Z$2:$Z$407,$Z$2:$Z$407))+1</f>
        <v>52.000000000000028</v>
      </c>
      <c r="AB134" t="s">
        <v>261</v>
      </c>
    </row>
    <row r="135" spans="1:28" x14ac:dyDescent="0.15">
      <c r="A135" t="s">
        <v>297</v>
      </c>
      <c r="B135" t="s">
        <v>326</v>
      </c>
      <c r="C135" t="s">
        <v>329</v>
      </c>
      <c r="D135" t="s">
        <v>330</v>
      </c>
      <c r="E135" t="s">
        <v>1149</v>
      </c>
      <c r="F135" t="s">
        <v>331</v>
      </c>
      <c r="G135" t="s">
        <v>177</v>
      </c>
      <c r="H135" t="s">
        <v>224</v>
      </c>
      <c r="I135" t="s">
        <v>1147</v>
      </c>
      <c r="J135" t="s">
        <v>1147</v>
      </c>
      <c r="K135" t="s">
        <v>1147</v>
      </c>
      <c r="L135" t="s">
        <v>1147</v>
      </c>
      <c r="M135" t="s">
        <v>1147</v>
      </c>
      <c r="N135" t="str">
        <f t="shared" si="52"/>
        <v>0.65</v>
      </c>
      <c r="O135" s="70">
        <f t="shared" si="53"/>
        <v>0</v>
      </c>
      <c r="P135">
        <f t="shared" ref="P135:P144" si="63">COUNTIF(J135,"US")</f>
        <v>0</v>
      </c>
      <c r="Q135">
        <f t="shared" si="54"/>
        <v>0</v>
      </c>
      <c r="R135">
        <v>1</v>
      </c>
      <c r="S135">
        <f t="shared" si="55"/>
        <v>6</v>
      </c>
      <c r="T135">
        <f t="shared" si="56"/>
        <v>0</v>
      </c>
      <c r="U135">
        <f t="shared" si="57"/>
        <v>6</v>
      </c>
      <c r="V135">
        <f t="shared" si="58"/>
        <v>0</v>
      </c>
      <c r="W135">
        <f t="shared" si="59"/>
        <v>0</v>
      </c>
      <c r="X135">
        <f t="shared" si="60"/>
        <v>0</v>
      </c>
      <c r="Y135">
        <f t="shared" si="61"/>
        <v>32.5</v>
      </c>
      <c r="Z135">
        <f t="shared" si="62"/>
        <v>44.5</v>
      </c>
      <c r="AA135" cm="1">
        <f t="array" ref="AA135">SUMPRODUCT((Z135&lt;$Z$2:$Z$407)/COUNTIF($Z$2:$Z$407,$Z$2:$Z$407))+1</f>
        <v>52.000000000000028</v>
      </c>
      <c r="AB135" t="s">
        <v>329</v>
      </c>
    </row>
    <row r="136" spans="1:28" x14ac:dyDescent="0.15">
      <c r="A136" t="s">
        <v>360</v>
      </c>
      <c r="B136" t="s">
        <v>357</v>
      </c>
      <c r="C136" s="70" t="s">
        <v>1287</v>
      </c>
      <c r="D136" t="s">
        <v>16</v>
      </c>
      <c r="E136" t="s">
        <v>1158</v>
      </c>
      <c r="F136" t="s">
        <v>379</v>
      </c>
      <c r="G136" t="s">
        <v>1147</v>
      </c>
      <c r="H136" t="s">
        <v>188</v>
      </c>
      <c r="I136" t="s">
        <v>1147</v>
      </c>
      <c r="J136" t="s">
        <v>47</v>
      </c>
      <c r="K136" t="s">
        <v>1147</v>
      </c>
      <c r="L136" t="s">
        <v>47</v>
      </c>
      <c r="M136" t="s">
        <v>1147</v>
      </c>
      <c r="N136" t="str">
        <f t="shared" si="52"/>
        <v>0.55</v>
      </c>
      <c r="O136" s="70">
        <f t="shared" si="53"/>
        <v>1</v>
      </c>
      <c r="P136">
        <f t="shared" si="63"/>
        <v>0</v>
      </c>
      <c r="Q136">
        <f t="shared" si="54"/>
        <v>0</v>
      </c>
      <c r="S136">
        <f t="shared" si="55"/>
        <v>0</v>
      </c>
      <c r="T136">
        <f t="shared" si="56"/>
        <v>6</v>
      </c>
      <c r="U136">
        <f t="shared" si="57"/>
        <v>0</v>
      </c>
      <c r="V136">
        <f t="shared" si="58"/>
        <v>0</v>
      </c>
      <c r="W136">
        <f t="shared" si="59"/>
        <v>11</v>
      </c>
      <c r="X136">
        <f t="shared" si="60"/>
        <v>0</v>
      </c>
      <c r="Y136">
        <f t="shared" si="61"/>
        <v>27.500000000000004</v>
      </c>
      <c r="Z136">
        <f t="shared" si="62"/>
        <v>44.5</v>
      </c>
      <c r="AA136" cm="1">
        <f t="array" ref="AA136">SUMPRODUCT((Z136&lt;$Z$2:$Z$407)/COUNTIF($Z$2:$Z$407,$Z$2:$Z$407))+1</f>
        <v>52.000000000000028</v>
      </c>
      <c r="AB136" t="s">
        <v>384</v>
      </c>
    </row>
    <row r="137" spans="1:28" x14ac:dyDescent="0.15">
      <c r="A137" t="s">
        <v>209</v>
      </c>
      <c r="B137" t="s">
        <v>235</v>
      </c>
      <c r="C137" t="s">
        <v>247</v>
      </c>
      <c r="D137" t="s">
        <v>16</v>
      </c>
      <c r="E137" t="s">
        <v>1166</v>
      </c>
      <c r="F137" t="s">
        <v>248</v>
      </c>
      <c r="G137" t="s">
        <v>1147</v>
      </c>
      <c r="H137" t="s">
        <v>60</v>
      </c>
      <c r="I137" t="s">
        <v>1147</v>
      </c>
      <c r="J137" t="s">
        <v>188</v>
      </c>
      <c r="K137" t="s">
        <v>1147</v>
      </c>
      <c r="L137" t="s">
        <v>188</v>
      </c>
      <c r="M137" t="s">
        <v>1147</v>
      </c>
      <c r="N137" t="str">
        <f t="shared" si="52"/>
        <v>0.31</v>
      </c>
      <c r="O137" s="70">
        <f t="shared" si="53"/>
        <v>0</v>
      </c>
      <c r="P137">
        <f t="shared" si="63"/>
        <v>1</v>
      </c>
      <c r="Q137">
        <f t="shared" si="54"/>
        <v>1</v>
      </c>
      <c r="R137">
        <v>0.5</v>
      </c>
      <c r="S137">
        <f t="shared" si="55"/>
        <v>3</v>
      </c>
      <c r="T137">
        <f t="shared" si="56"/>
        <v>0</v>
      </c>
      <c r="U137">
        <f t="shared" si="57"/>
        <v>3</v>
      </c>
      <c r="V137">
        <f t="shared" si="58"/>
        <v>7</v>
      </c>
      <c r="W137">
        <f t="shared" si="59"/>
        <v>0</v>
      </c>
      <c r="X137">
        <f t="shared" si="60"/>
        <v>14</v>
      </c>
      <c r="Y137">
        <f t="shared" si="61"/>
        <v>15.5</v>
      </c>
      <c r="Z137">
        <f t="shared" si="62"/>
        <v>42.5</v>
      </c>
      <c r="AA137" cm="1">
        <f t="array" ref="AA137">SUMPRODUCT((Z137&lt;$Z$2:$Z$407)/COUNTIF($Z$2:$Z$407,$Z$2:$Z$407))+1</f>
        <v>53.000000000000036</v>
      </c>
      <c r="AB137" t="s">
        <v>247</v>
      </c>
    </row>
    <row r="138" spans="1:28" s="88" customFormat="1" x14ac:dyDescent="0.15">
      <c r="A138" t="s">
        <v>528</v>
      </c>
      <c r="B138" t="s">
        <v>529</v>
      </c>
      <c r="C138" t="s">
        <v>536</v>
      </c>
      <c r="D138" t="s">
        <v>16</v>
      </c>
      <c r="E138" t="s">
        <v>1167</v>
      </c>
      <c r="F138" t="s">
        <v>359</v>
      </c>
      <c r="G138" t="s">
        <v>364</v>
      </c>
      <c r="H138" t="s">
        <v>188</v>
      </c>
      <c r="I138" t="s">
        <v>1147</v>
      </c>
      <c r="J138" t="s">
        <v>60</v>
      </c>
      <c r="K138" t="s">
        <v>47</v>
      </c>
      <c r="L138" t="s">
        <v>47</v>
      </c>
      <c r="M138" t="s">
        <v>1147</v>
      </c>
      <c r="N138" t="str">
        <f t="shared" si="52"/>
        <v>0.5</v>
      </c>
      <c r="O138" s="70">
        <f t="shared" si="53"/>
        <v>1</v>
      </c>
      <c r="P138">
        <f t="shared" si="63"/>
        <v>0</v>
      </c>
      <c r="Q138">
        <f t="shared" si="54"/>
        <v>0</v>
      </c>
      <c r="R138"/>
      <c r="S138">
        <f t="shared" si="55"/>
        <v>0</v>
      </c>
      <c r="T138">
        <f t="shared" si="56"/>
        <v>6</v>
      </c>
      <c r="U138">
        <f t="shared" si="57"/>
        <v>0</v>
      </c>
      <c r="V138">
        <f t="shared" si="58"/>
        <v>0</v>
      </c>
      <c r="W138">
        <f t="shared" si="59"/>
        <v>11</v>
      </c>
      <c r="X138">
        <f t="shared" si="60"/>
        <v>0</v>
      </c>
      <c r="Y138">
        <f t="shared" si="61"/>
        <v>25</v>
      </c>
      <c r="Z138">
        <f t="shared" si="62"/>
        <v>42</v>
      </c>
      <c r="AA138" cm="1">
        <f t="array" ref="AA138">SUMPRODUCT((Z138&lt;$Z$2:$Z$407)/COUNTIF($Z$2:$Z$407,$Z$2:$Z$407))+1</f>
        <v>54.000000000000036</v>
      </c>
      <c r="AB138" t="s">
        <v>536</v>
      </c>
    </row>
    <row r="139" spans="1:28" s="88" customFormat="1" x14ac:dyDescent="0.15">
      <c r="A139" t="s">
        <v>719</v>
      </c>
      <c r="B139" t="s">
        <v>719</v>
      </c>
      <c r="C139" t="s">
        <v>720</v>
      </c>
      <c r="D139" t="s">
        <v>16</v>
      </c>
      <c r="E139" t="s">
        <v>1167</v>
      </c>
      <c r="F139" t="s">
        <v>642</v>
      </c>
      <c r="G139" t="s">
        <v>1147</v>
      </c>
      <c r="H139" t="s">
        <v>188</v>
      </c>
      <c r="I139" t="s">
        <v>1147</v>
      </c>
      <c r="J139" t="s">
        <v>47</v>
      </c>
      <c r="K139" t="s">
        <v>1147</v>
      </c>
      <c r="L139" t="s">
        <v>47</v>
      </c>
      <c r="M139" t="s">
        <v>1147</v>
      </c>
      <c r="N139" t="str">
        <f t="shared" si="52"/>
        <v>0.5</v>
      </c>
      <c r="O139" s="70">
        <f t="shared" si="53"/>
        <v>1</v>
      </c>
      <c r="P139">
        <f t="shared" si="63"/>
        <v>0</v>
      </c>
      <c r="Q139">
        <f t="shared" si="54"/>
        <v>0</v>
      </c>
      <c r="R139"/>
      <c r="S139">
        <f t="shared" si="55"/>
        <v>0</v>
      </c>
      <c r="T139">
        <f t="shared" si="56"/>
        <v>6</v>
      </c>
      <c r="U139">
        <f t="shared" si="57"/>
        <v>0</v>
      </c>
      <c r="V139">
        <f t="shared" si="58"/>
        <v>0</v>
      </c>
      <c r="W139">
        <f t="shared" si="59"/>
        <v>11</v>
      </c>
      <c r="X139">
        <f t="shared" si="60"/>
        <v>0</v>
      </c>
      <c r="Y139">
        <f t="shared" si="61"/>
        <v>25</v>
      </c>
      <c r="Z139">
        <f t="shared" si="62"/>
        <v>42</v>
      </c>
      <c r="AA139" cm="1">
        <f t="array" ref="AA139">SUMPRODUCT((Z139&lt;$Z$2:$Z$407)/COUNTIF($Z$2:$Z$407,$Z$2:$Z$407))+1</f>
        <v>54.000000000000036</v>
      </c>
      <c r="AB139" t="s">
        <v>720</v>
      </c>
    </row>
    <row r="140" spans="1:28" x14ac:dyDescent="0.15">
      <c r="A140" t="s">
        <v>719</v>
      </c>
      <c r="B140" t="s">
        <v>719</v>
      </c>
      <c r="C140" t="s">
        <v>728</v>
      </c>
      <c r="D140" t="s">
        <v>11</v>
      </c>
      <c r="E140" t="s">
        <v>1167</v>
      </c>
      <c r="F140" t="s">
        <v>642</v>
      </c>
      <c r="G140" t="s">
        <v>1147</v>
      </c>
      <c r="H140" t="s">
        <v>188</v>
      </c>
      <c r="I140" t="s">
        <v>1147</v>
      </c>
      <c r="J140" t="s">
        <v>47</v>
      </c>
      <c r="K140" t="s">
        <v>1147</v>
      </c>
      <c r="L140" t="s">
        <v>47</v>
      </c>
      <c r="M140" t="s">
        <v>1147</v>
      </c>
      <c r="N140" t="str">
        <f t="shared" si="52"/>
        <v>0.5</v>
      </c>
      <c r="O140" s="70">
        <f t="shared" si="53"/>
        <v>1</v>
      </c>
      <c r="P140">
        <f t="shared" si="63"/>
        <v>0</v>
      </c>
      <c r="Q140">
        <f t="shared" si="54"/>
        <v>0</v>
      </c>
      <c r="S140">
        <f t="shared" si="55"/>
        <v>0</v>
      </c>
      <c r="T140">
        <f t="shared" si="56"/>
        <v>6</v>
      </c>
      <c r="U140">
        <f t="shared" si="57"/>
        <v>0</v>
      </c>
      <c r="V140">
        <f t="shared" si="58"/>
        <v>0</v>
      </c>
      <c r="W140">
        <f t="shared" si="59"/>
        <v>11</v>
      </c>
      <c r="X140">
        <f t="shared" si="60"/>
        <v>0</v>
      </c>
      <c r="Y140">
        <f t="shared" si="61"/>
        <v>25</v>
      </c>
      <c r="Z140">
        <f t="shared" si="62"/>
        <v>42</v>
      </c>
      <c r="AA140" cm="1">
        <f t="array" ref="AA140">SUMPRODUCT((Z140&lt;$Z$2:$Z$407)/COUNTIF($Z$2:$Z$407,$Z$2:$Z$407))+1</f>
        <v>54.000000000000036</v>
      </c>
      <c r="AB140" t="s">
        <v>728</v>
      </c>
    </row>
    <row r="141" spans="1:28" x14ac:dyDescent="0.15">
      <c r="A141" t="s">
        <v>719</v>
      </c>
      <c r="B141" t="s">
        <v>719</v>
      </c>
      <c r="C141" t="s">
        <v>729</v>
      </c>
      <c r="D141" t="s">
        <v>16</v>
      </c>
      <c r="E141" t="s">
        <v>1167</v>
      </c>
      <c r="F141" t="s">
        <v>642</v>
      </c>
      <c r="G141" t="s">
        <v>1147</v>
      </c>
      <c r="H141" t="s">
        <v>188</v>
      </c>
      <c r="I141" t="s">
        <v>1147</v>
      </c>
      <c r="J141" t="s">
        <v>47</v>
      </c>
      <c r="K141" t="s">
        <v>1147</v>
      </c>
      <c r="L141" t="s">
        <v>47</v>
      </c>
      <c r="M141" t="s">
        <v>1147</v>
      </c>
      <c r="N141" t="str">
        <f t="shared" si="52"/>
        <v>0.5</v>
      </c>
      <c r="O141" s="70">
        <f t="shared" si="53"/>
        <v>1</v>
      </c>
      <c r="P141">
        <f t="shared" si="63"/>
        <v>0</v>
      </c>
      <c r="Q141">
        <f t="shared" si="54"/>
        <v>0</v>
      </c>
      <c r="S141">
        <f t="shared" si="55"/>
        <v>0</v>
      </c>
      <c r="T141">
        <f t="shared" si="56"/>
        <v>6</v>
      </c>
      <c r="U141">
        <f t="shared" si="57"/>
        <v>0</v>
      </c>
      <c r="V141">
        <f t="shared" si="58"/>
        <v>0</v>
      </c>
      <c r="W141">
        <f t="shared" si="59"/>
        <v>11</v>
      </c>
      <c r="X141">
        <f t="shared" si="60"/>
        <v>0</v>
      </c>
      <c r="Y141">
        <f t="shared" si="61"/>
        <v>25</v>
      </c>
      <c r="Z141">
        <f t="shared" si="62"/>
        <v>42</v>
      </c>
      <c r="AA141" cm="1">
        <f t="array" ref="AA141">SUMPRODUCT((Z141&lt;$Z$2:$Z$407)/COUNTIF($Z$2:$Z$407,$Z$2:$Z$407))+1</f>
        <v>54.000000000000036</v>
      </c>
      <c r="AB141" t="s">
        <v>729</v>
      </c>
    </row>
    <row r="142" spans="1:28" x14ac:dyDescent="0.15">
      <c r="A142" t="s">
        <v>360</v>
      </c>
      <c r="B142" t="s">
        <v>357</v>
      </c>
      <c r="C142" s="70" t="s">
        <v>1278</v>
      </c>
      <c r="D142" t="s">
        <v>11</v>
      </c>
      <c r="E142" t="s">
        <v>1158</v>
      </c>
      <c r="F142" t="s">
        <v>1147</v>
      </c>
      <c r="G142" t="s">
        <v>1147</v>
      </c>
      <c r="H142" t="s">
        <v>224</v>
      </c>
      <c r="I142" t="s">
        <v>1147</v>
      </c>
      <c r="J142" t="s">
        <v>188</v>
      </c>
      <c r="K142" t="s">
        <v>1147</v>
      </c>
      <c r="L142" t="s">
        <v>383</v>
      </c>
      <c r="M142" t="s">
        <v>1147</v>
      </c>
      <c r="N142" t="str">
        <f t="shared" si="52"/>
        <v>0.55</v>
      </c>
      <c r="O142" s="70">
        <f t="shared" si="53"/>
        <v>0</v>
      </c>
      <c r="P142">
        <f t="shared" si="63"/>
        <v>1</v>
      </c>
      <c r="Q142">
        <f t="shared" si="54"/>
        <v>0</v>
      </c>
      <c r="S142">
        <f t="shared" si="55"/>
        <v>0</v>
      </c>
      <c r="T142">
        <f t="shared" si="56"/>
        <v>0</v>
      </c>
      <c r="U142">
        <f t="shared" si="57"/>
        <v>0</v>
      </c>
      <c r="V142">
        <f t="shared" si="58"/>
        <v>0</v>
      </c>
      <c r="W142">
        <f t="shared" si="59"/>
        <v>0</v>
      </c>
      <c r="X142">
        <f t="shared" si="60"/>
        <v>14</v>
      </c>
      <c r="Y142">
        <f t="shared" si="61"/>
        <v>27.500000000000004</v>
      </c>
      <c r="Z142">
        <f t="shared" si="62"/>
        <v>41.5</v>
      </c>
      <c r="AA142" cm="1">
        <f t="array" ref="AA142">SUMPRODUCT((Z142&lt;$Z$2:$Z$407)/COUNTIF($Z$2:$Z$407,$Z$2:$Z$407))+1</f>
        <v>55.000000000000036</v>
      </c>
      <c r="AB142" t="s">
        <v>382</v>
      </c>
    </row>
    <row r="143" spans="1:28" x14ac:dyDescent="0.15">
      <c r="A143" t="s">
        <v>209</v>
      </c>
      <c r="B143" t="s">
        <v>235</v>
      </c>
      <c r="C143" t="s">
        <v>236</v>
      </c>
      <c r="D143" t="s">
        <v>16</v>
      </c>
      <c r="E143" t="s">
        <v>1179</v>
      </c>
      <c r="F143" t="s">
        <v>237</v>
      </c>
      <c r="G143" t="s">
        <v>1147</v>
      </c>
      <c r="H143" t="s">
        <v>60</v>
      </c>
      <c r="I143" t="s">
        <v>1147</v>
      </c>
      <c r="J143" t="s">
        <v>188</v>
      </c>
      <c r="K143" t="s">
        <v>213</v>
      </c>
      <c r="L143" t="s">
        <v>188</v>
      </c>
      <c r="M143" t="s">
        <v>1147</v>
      </c>
      <c r="N143" t="str">
        <f t="shared" si="52"/>
        <v>0.28</v>
      </c>
      <c r="O143" s="70">
        <f t="shared" si="53"/>
        <v>0</v>
      </c>
      <c r="P143">
        <f t="shared" si="63"/>
        <v>1</v>
      </c>
      <c r="Q143">
        <f t="shared" si="54"/>
        <v>1</v>
      </c>
      <c r="R143">
        <v>0.5</v>
      </c>
      <c r="S143">
        <f t="shared" si="55"/>
        <v>3</v>
      </c>
      <c r="T143">
        <f t="shared" si="56"/>
        <v>0</v>
      </c>
      <c r="U143">
        <f t="shared" si="57"/>
        <v>3</v>
      </c>
      <c r="V143">
        <f t="shared" si="58"/>
        <v>7</v>
      </c>
      <c r="W143">
        <f t="shared" si="59"/>
        <v>0</v>
      </c>
      <c r="X143">
        <f t="shared" si="60"/>
        <v>14</v>
      </c>
      <c r="Y143">
        <f t="shared" si="61"/>
        <v>14.000000000000002</v>
      </c>
      <c r="Z143">
        <f t="shared" si="62"/>
        <v>41</v>
      </c>
      <c r="AA143" cm="1">
        <f t="array" ref="AA143">SUMPRODUCT((Z143&lt;$Z$2:$Z$407)/COUNTIF($Z$2:$Z$407,$Z$2:$Z$407))+1</f>
        <v>56.000000000000036</v>
      </c>
      <c r="AB143" t="s">
        <v>236</v>
      </c>
    </row>
    <row r="144" spans="1:28" x14ac:dyDescent="0.15">
      <c r="A144" t="s">
        <v>719</v>
      </c>
      <c r="B144" t="s">
        <v>719</v>
      </c>
      <c r="C144" t="s">
        <v>722</v>
      </c>
      <c r="D144" t="s">
        <v>16</v>
      </c>
      <c r="E144" t="s">
        <v>1170</v>
      </c>
      <c r="F144" t="s">
        <v>724</v>
      </c>
      <c r="G144" t="s">
        <v>1147</v>
      </c>
      <c r="H144" t="s">
        <v>188</v>
      </c>
      <c r="I144" t="s">
        <v>1147</v>
      </c>
      <c r="J144" t="s">
        <v>47</v>
      </c>
      <c r="K144" t="s">
        <v>1147</v>
      </c>
      <c r="L144" t="s">
        <v>47</v>
      </c>
      <c r="M144" t="s">
        <v>1147</v>
      </c>
      <c r="N144" t="str">
        <f t="shared" si="52"/>
        <v>0.45</v>
      </c>
      <c r="O144" s="70">
        <f t="shared" si="53"/>
        <v>1</v>
      </c>
      <c r="P144">
        <f t="shared" si="63"/>
        <v>0</v>
      </c>
      <c r="Q144">
        <f t="shared" si="54"/>
        <v>0</v>
      </c>
      <c r="S144">
        <f t="shared" si="55"/>
        <v>0</v>
      </c>
      <c r="T144">
        <f t="shared" si="56"/>
        <v>6</v>
      </c>
      <c r="U144">
        <f t="shared" si="57"/>
        <v>0</v>
      </c>
      <c r="V144">
        <f t="shared" si="58"/>
        <v>0</v>
      </c>
      <c r="W144">
        <f t="shared" si="59"/>
        <v>11</v>
      </c>
      <c r="X144">
        <f t="shared" si="60"/>
        <v>0</v>
      </c>
      <c r="Y144">
        <f t="shared" si="61"/>
        <v>22.5</v>
      </c>
      <c r="Z144">
        <f t="shared" si="62"/>
        <v>39.5</v>
      </c>
      <c r="AA144" cm="1">
        <f t="array" ref="AA144">SUMPRODUCT((Z144&lt;$Z$2:$Z$407)/COUNTIF($Z$2:$Z$407,$Z$2:$Z$407))+1</f>
        <v>57.000000000000036</v>
      </c>
      <c r="AB144" t="s">
        <v>722</v>
      </c>
    </row>
    <row r="145" spans="1:28" x14ac:dyDescent="0.15">
      <c r="A145" t="s">
        <v>297</v>
      </c>
      <c r="B145" t="s">
        <v>326</v>
      </c>
      <c r="C145" t="s">
        <v>328</v>
      </c>
      <c r="D145" t="s">
        <v>16</v>
      </c>
      <c r="E145" t="s">
        <v>1181</v>
      </c>
      <c r="F145" t="s">
        <v>319</v>
      </c>
      <c r="G145" t="s">
        <v>320</v>
      </c>
      <c r="H145" t="s">
        <v>60</v>
      </c>
      <c r="I145" t="s">
        <v>1147</v>
      </c>
      <c r="J145" t="s">
        <v>1147</v>
      </c>
      <c r="K145" t="s">
        <v>1147</v>
      </c>
      <c r="L145" t="s">
        <v>1147</v>
      </c>
      <c r="M145" t="s">
        <v>1147</v>
      </c>
      <c r="N145" t="str">
        <f t="shared" si="52"/>
        <v>0.12</v>
      </c>
      <c r="O145" s="70">
        <f t="shared" si="53"/>
        <v>0</v>
      </c>
      <c r="P145">
        <v>1</v>
      </c>
      <c r="Q145">
        <v>1</v>
      </c>
      <c r="R145">
        <v>1</v>
      </c>
      <c r="S145">
        <f t="shared" si="55"/>
        <v>6</v>
      </c>
      <c r="T145">
        <f t="shared" si="56"/>
        <v>0</v>
      </c>
      <c r="U145">
        <f t="shared" si="57"/>
        <v>6</v>
      </c>
      <c r="V145">
        <f t="shared" si="58"/>
        <v>7</v>
      </c>
      <c r="W145">
        <f t="shared" si="59"/>
        <v>0</v>
      </c>
      <c r="X145">
        <f t="shared" si="60"/>
        <v>14</v>
      </c>
      <c r="Y145">
        <f t="shared" si="61"/>
        <v>6</v>
      </c>
      <c r="Z145">
        <f t="shared" si="62"/>
        <v>39</v>
      </c>
      <c r="AA145" cm="1">
        <f t="array" ref="AA145">SUMPRODUCT((Z145&lt;$Z$2:$Z$407)/COUNTIF($Z$2:$Z$407,$Z$2:$Z$407))+1</f>
        <v>58.000000000000036</v>
      </c>
      <c r="AB145" t="s">
        <v>328</v>
      </c>
    </row>
    <row r="146" spans="1:28" x14ac:dyDescent="0.15">
      <c r="A146" t="s">
        <v>297</v>
      </c>
      <c r="B146" t="s">
        <v>326</v>
      </c>
      <c r="C146" t="s">
        <v>337</v>
      </c>
      <c r="D146" t="s">
        <v>11</v>
      </c>
      <c r="E146" t="s">
        <v>1181</v>
      </c>
      <c r="F146" t="s">
        <v>319</v>
      </c>
      <c r="G146" t="s">
        <v>320</v>
      </c>
      <c r="H146" t="s">
        <v>60</v>
      </c>
      <c r="I146" t="s">
        <v>1147</v>
      </c>
      <c r="J146" t="s">
        <v>1147</v>
      </c>
      <c r="K146" t="s">
        <v>1147</v>
      </c>
      <c r="L146" t="s">
        <v>1147</v>
      </c>
      <c r="M146" t="s">
        <v>1147</v>
      </c>
      <c r="N146" t="str">
        <f t="shared" si="52"/>
        <v>0.12</v>
      </c>
      <c r="O146" s="70">
        <f t="shared" si="53"/>
        <v>0</v>
      </c>
      <c r="P146">
        <v>1</v>
      </c>
      <c r="Q146">
        <v>1</v>
      </c>
      <c r="R146">
        <v>1</v>
      </c>
      <c r="S146">
        <f t="shared" si="55"/>
        <v>6</v>
      </c>
      <c r="T146">
        <f t="shared" si="56"/>
        <v>0</v>
      </c>
      <c r="U146">
        <f t="shared" si="57"/>
        <v>6</v>
      </c>
      <c r="V146">
        <f t="shared" si="58"/>
        <v>7</v>
      </c>
      <c r="W146">
        <f t="shared" si="59"/>
        <v>0</v>
      </c>
      <c r="X146">
        <f t="shared" si="60"/>
        <v>14</v>
      </c>
      <c r="Y146">
        <f t="shared" si="61"/>
        <v>6</v>
      </c>
      <c r="Z146">
        <f t="shared" si="62"/>
        <v>39</v>
      </c>
      <c r="AA146" cm="1">
        <f t="array" ref="AA146">SUMPRODUCT((Z146&lt;$Z$2:$Z$407)/COUNTIF($Z$2:$Z$407,$Z$2:$Z$407))+1</f>
        <v>58.000000000000036</v>
      </c>
      <c r="AB146" t="s">
        <v>337</v>
      </c>
    </row>
    <row r="147" spans="1:28" x14ac:dyDescent="0.15">
      <c r="A147" t="s">
        <v>492</v>
      </c>
      <c r="B147" t="s">
        <v>493</v>
      </c>
      <c r="C147" t="s">
        <v>499</v>
      </c>
      <c r="D147" t="s">
        <v>16</v>
      </c>
      <c r="E147" t="s">
        <v>1180</v>
      </c>
      <c r="F147" t="s">
        <v>500</v>
      </c>
      <c r="G147" t="s">
        <v>317</v>
      </c>
      <c r="H147" t="s">
        <v>188</v>
      </c>
      <c r="I147" t="s">
        <v>1147</v>
      </c>
      <c r="J147" t="s">
        <v>260</v>
      </c>
      <c r="K147" t="s">
        <v>1147</v>
      </c>
      <c r="L147" t="s">
        <v>188</v>
      </c>
      <c r="M147" t="s">
        <v>1147</v>
      </c>
      <c r="N147" t="str">
        <f t="shared" si="52"/>
        <v>0.3</v>
      </c>
      <c r="O147" s="70">
        <f t="shared" si="53"/>
        <v>1</v>
      </c>
      <c r="P147">
        <f t="shared" ref="P147:P164" si="64">COUNTIF(J147,"US")</f>
        <v>0</v>
      </c>
      <c r="Q147">
        <f t="shared" ref="Q147:Q164" si="65">COUNTIF(L147,"US")</f>
        <v>1</v>
      </c>
      <c r="S147">
        <f t="shared" si="55"/>
        <v>0</v>
      </c>
      <c r="T147">
        <f t="shared" si="56"/>
        <v>6</v>
      </c>
      <c r="U147">
        <f t="shared" si="57"/>
        <v>0</v>
      </c>
      <c r="V147">
        <f t="shared" si="58"/>
        <v>7</v>
      </c>
      <c r="W147">
        <f t="shared" si="59"/>
        <v>11</v>
      </c>
      <c r="X147">
        <f t="shared" si="60"/>
        <v>0</v>
      </c>
      <c r="Y147">
        <f t="shared" si="61"/>
        <v>15</v>
      </c>
      <c r="Z147">
        <f t="shared" si="62"/>
        <v>39</v>
      </c>
      <c r="AA147" cm="1">
        <f t="array" ref="AA147">SUMPRODUCT((Z147&lt;$Z$2:$Z$407)/COUNTIF($Z$2:$Z$407,$Z$2:$Z$407))+1</f>
        <v>58.000000000000036</v>
      </c>
      <c r="AB147" t="s">
        <v>499</v>
      </c>
    </row>
    <row r="148" spans="1:28" x14ac:dyDescent="0.15">
      <c r="A148" t="s">
        <v>400</v>
      </c>
      <c r="B148" t="s">
        <v>414</v>
      </c>
      <c r="C148" t="s">
        <v>436</v>
      </c>
      <c r="D148" t="s">
        <v>16</v>
      </c>
      <c r="E148" t="s">
        <v>1162</v>
      </c>
      <c r="F148" t="s">
        <v>437</v>
      </c>
      <c r="G148" t="s">
        <v>1147</v>
      </c>
      <c r="H148" t="s">
        <v>188</v>
      </c>
      <c r="I148" t="s">
        <v>1147</v>
      </c>
      <c r="J148" t="s">
        <v>304</v>
      </c>
      <c r="K148" t="s">
        <v>1147</v>
      </c>
      <c r="L148" t="s">
        <v>304</v>
      </c>
      <c r="M148" t="s">
        <v>1147</v>
      </c>
      <c r="N148" t="str">
        <f t="shared" si="52"/>
        <v>0.39</v>
      </c>
      <c r="O148" s="70">
        <f t="shared" si="53"/>
        <v>1</v>
      </c>
      <c r="P148">
        <f t="shared" si="64"/>
        <v>0</v>
      </c>
      <c r="Q148">
        <f t="shared" si="65"/>
        <v>0</v>
      </c>
      <c r="S148">
        <f t="shared" si="55"/>
        <v>0</v>
      </c>
      <c r="T148">
        <f t="shared" si="56"/>
        <v>6</v>
      </c>
      <c r="U148">
        <f t="shared" si="57"/>
        <v>0</v>
      </c>
      <c r="V148">
        <f t="shared" si="58"/>
        <v>0</v>
      </c>
      <c r="W148">
        <f t="shared" si="59"/>
        <v>11</v>
      </c>
      <c r="X148">
        <f t="shared" si="60"/>
        <v>0</v>
      </c>
      <c r="Y148">
        <f t="shared" si="61"/>
        <v>19.5</v>
      </c>
      <c r="Z148">
        <f t="shared" si="62"/>
        <v>36.5</v>
      </c>
      <c r="AA148" cm="1">
        <f t="array" ref="AA148">SUMPRODUCT((Z148&lt;$Z$2:$Z$407)/COUNTIF($Z$2:$Z$407,$Z$2:$Z$407))+1</f>
        <v>59.000000000000043</v>
      </c>
      <c r="AB148" t="s">
        <v>436</v>
      </c>
    </row>
    <row r="149" spans="1:28" x14ac:dyDescent="0.15">
      <c r="A149" t="s">
        <v>360</v>
      </c>
      <c r="B149" t="s">
        <v>298</v>
      </c>
      <c r="C149" t="s">
        <v>361</v>
      </c>
      <c r="D149" t="s">
        <v>16</v>
      </c>
      <c r="E149" t="s">
        <v>1180</v>
      </c>
      <c r="F149" t="s">
        <v>324</v>
      </c>
      <c r="G149" t="s">
        <v>1147</v>
      </c>
      <c r="H149" t="s">
        <v>60</v>
      </c>
      <c r="I149" t="s">
        <v>1147</v>
      </c>
      <c r="J149" t="s">
        <v>188</v>
      </c>
      <c r="K149" t="s">
        <v>1147</v>
      </c>
      <c r="L149" t="s">
        <v>188</v>
      </c>
      <c r="M149" t="s">
        <v>1147</v>
      </c>
      <c r="N149" t="str">
        <f t="shared" si="52"/>
        <v>0.3</v>
      </c>
      <c r="O149" s="70">
        <f t="shared" si="53"/>
        <v>0</v>
      </c>
      <c r="P149">
        <f t="shared" si="64"/>
        <v>1</v>
      </c>
      <c r="Q149">
        <f t="shared" si="65"/>
        <v>1</v>
      </c>
      <c r="S149">
        <f t="shared" si="55"/>
        <v>0</v>
      </c>
      <c r="T149">
        <f t="shared" si="56"/>
        <v>0</v>
      </c>
      <c r="U149">
        <f t="shared" si="57"/>
        <v>0</v>
      </c>
      <c r="V149">
        <f t="shared" si="58"/>
        <v>7</v>
      </c>
      <c r="W149">
        <f t="shared" si="59"/>
        <v>0</v>
      </c>
      <c r="X149">
        <f t="shared" si="60"/>
        <v>14</v>
      </c>
      <c r="Y149">
        <f t="shared" si="61"/>
        <v>15</v>
      </c>
      <c r="Z149">
        <f t="shared" si="62"/>
        <v>36</v>
      </c>
      <c r="AA149" cm="1">
        <f t="array" ref="AA149">SUMPRODUCT((Z149&lt;$Z$2:$Z$407)/COUNTIF($Z$2:$Z$407,$Z$2:$Z$407))+1</f>
        <v>60.000000000000043</v>
      </c>
      <c r="AB149" t="s">
        <v>361</v>
      </c>
    </row>
    <row r="150" spans="1:28" x14ac:dyDescent="0.15">
      <c r="A150" t="s">
        <v>360</v>
      </c>
      <c r="B150" t="s">
        <v>298</v>
      </c>
      <c r="C150" t="s">
        <v>362</v>
      </c>
      <c r="D150" t="s">
        <v>16</v>
      </c>
      <c r="E150" t="s">
        <v>1180</v>
      </c>
      <c r="F150" t="s">
        <v>324</v>
      </c>
      <c r="G150" t="s">
        <v>1147</v>
      </c>
      <c r="H150" t="s">
        <v>60</v>
      </c>
      <c r="I150" t="s">
        <v>1147</v>
      </c>
      <c r="J150" t="s">
        <v>188</v>
      </c>
      <c r="K150" t="s">
        <v>1147</v>
      </c>
      <c r="L150" t="s">
        <v>188</v>
      </c>
      <c r="M150" t="s">
        <v>1147</v>
      </c>
      <c r="N150" t="str">
        <f t="shared" si="52"/>
        <v>0.3</v>
      </c>
      <c r="O150" s="70">
        <f t="shared" si="53"/>
        <v>0</v>
      </c>
      <c r="P150">
        <f t="shared" si="64"/>
        <v>1</v>
      </c>
      <c r="Q150">
        <f t="shared" si="65"/>
        <v>1</v>
      </c>
      <c r="S150">
        <f t="shared" si="55"/>
        <v>0</v>
      </c>
      <c r="T150">
        <f t="shared" si="56"/>
        <v>0</v>
      </c>
      <c r="U150">
        <f t="shared" si="57"/>
        <v>0</v>
      </c>
      <c r="V150">
        <f t="shared" si="58"/>
        <v>7</v>
      </c>
      <c r="W150">
        <f t="shared" si="59"/>
        <v>0</v>
      </c>
      <c r="X150">
        <f t="shared" si="60"/>
        <v>14</v>
      </c>
      <c r="Y150">
        <f t="shared" si="61"/>
        <v>15</v>
      </c>
      <c r="Z150">
        <f t="shared" si="62"/>
        <v>36</v>
      </c>
      <c r="AA150" cm="1">
        <f t="array" ref="AA150">SUMPRODUCT((Z150&lt;$Z$2:$Z$407)/COUNTIF($Z$2:$Z$407,$Z$2:$Z$407))+1</f>
        <v>60.000000000000043</v>
      </c>
      <c r="AB150" t="s">
        <v>362</v>
      </c>
    </row>
    <row r="151" spans="1:28" x14ac:dyDescent="0.15">
      <c r="A151" t="s">
        <v>297</v>
      </c>
      <c r="B151" t="s">
        <v>308</v>
      </c>
      <c r="C151" t="s">
        <v>318</v>
      </c>
      <c r="D151" t="s">
        <v>16</v>
      </c>
      <c r="E151" t="s">
        <v>1181</v>
      </c>
      <c r="F151" t="s">
        <v>319</v>
      </c>
      <c r="G151" t="s">
        <v>320</v>
      </c>
      <c r="H151" t="s">
        <v>188</v>
      </c>
      <c r="I151" t="s">
        <v>1147</v>
      </c>
      <c r="J151" t="s">
        <v>1147</v>
      </c>
      <c r="K151" t="s">
        <v>1147</v>
      </c>
      <c r="L151" t="s">
        <v>1147</v>
      </c>
      <c r="M151" t="s">
        <v>1147</v>
      </c>
      <c r="N151" t="str">
        <f t="shared" si="52"/>
        <v>0.12</v>
      </c>
      <c r="O151" s="70">
        <f t="shared" si="53"/>
        <v>1</v>
      </c>
      <c r="P151">
        <f t="shared" si="64"/>
        <v>0</v>
      </c>
      <c r="Q151">
        <f t="shared" si="65"/>
        <v>0</v>
      </c>
      <c r="R151">
        <v>1</v>
      </c>
      <c r="S151">
        <f t="shared" si="55"/>
        <v>6</v>
      </c>
      <c r="T151">
        <f t="shared" si="56"/>
        <v>6</v>
      </c>
      <c r="U151">
        <f t="shared" si="57"/>
        <v>6</v>
      </c>
      <c r="V151">
        <f t="shared" si="58"/>
        <v>0</v>
      </c>
      <c r="W151">
        <f t="shared" si="59"/>
        <v>11</v>
      </c>
      <c r="X151">
        <f t="shared" si="60"/>
        <v>0</v>
      </c>
      <c r="Y151">
        <f t="shared" si="61"/>
        <v>6</v>
      </c>
      <c r="Z151">
        <f t="shared" si="62"/>
        <v>35</v>
      </c>
      <c r="AA151" cm="1">
        <f t="array" ref="AA151">SUMPRODUCT((Z151&lt;$Z$2:$Z$407)/COUNTIF($Z$2:$Z$407,$Z$2:$Z$407))+1</f>
        <v>61.000000000000043</v>
      </c>
      <c r="AB151" t="s">
        <v>318</v>
      </c>
    </row>
    <row r="152" spans="1:28" x14ac:dyDescent="0.15">
      <c r="A152" t="s">
        <v>206</v>
      </c>
      <c r="B152" t="s">
        <v>742</v>
      </c>
      <c r="C152" t="s">
        <v>760</v>
      </c>
      <c r="D152" t="s">
        <v>16</v>
      </c>
      <c r="E152" t="s">
        <v>1161</v>
      </c>
      <c r="F152" t="s">
        <v>724</v>
      </c>
      <c r="G152" t="s">
        <v>1147</v>
      </c>
      <c r="H152" t="s">
        <v>224</v>
      </c>
      <c r="I152" t="s">
        <v>1147</v>
      </c>
      <c r="J152" t="s">
        <v>188</v>
      </c>
      <c r="K152" t="s">
        <v>1147</v>
      </c>
      <c r="L152" t="s">
        <v>47</v>
      </c>
      <c r="M152" t="s">
        <v>1147</v>
      </c>
      <c r="N152" t="str">
        <f t="shared" si="52"/>
        <v>0.4</v>
      </c>
      <c r="O152" s="70">
        <f t="shared" si="53"/>
        <v>0</v>
      </c>
      <c r="P152">
        <f t="shared" si="64"/>
        <v>1</v>
      </c>
      <c r="Q152">
        <f t="shared" si="65"/>
        <v>0</v>
      </c>
      <c r="S152">
        <f t="shared" si="55"/>
        <v>0</v>
      </c>
      <c r="T152">
        <f t="shared" si="56"/>
        <v>0</v>
      </c>
      <c r="U152">
        <f t="shared" si="57"/>
        <v>0</v>
      </c>
      <c r="V152">
        <f t="shared" si="58"/>
        <v>0</v>
      </c>
      <c r="W152">
        <f t="shared" si="59"/>
        <v>0</v>
      </c>
      <c r="X152">
        <f t="shared" si="60"/>
        <v>14</v>
      </c>
      <c r="Y152">
        <f t="shared" si="61"/>
        <v>20</v>
      </c>
      <c r="Z152">
        <f t="shared" si="62"/>
        <v>34</v>
      </c>
      <c r="AA152" cm="1">
        <f t="array" ref="AA152">SUMPRODUCT((Z152&lt;$Z$2:$Z$407)/COUNTIF($Z$2:$Z$407,$Z$2:$Z$407))+1</f>
        <v>62.000000000000043</v>
      </c>
      <c r="AB152" t="s">
        <v>760</v>
      </c>
    </row>
    <row r="153" spans="1:28" x14ac:dyDescent="0.15">
      <c r="A153" t="s">
        <v>153</v>
      </c>
      <c r="B153" t="s">
        <v>154</v>
      </c>
      <c r="C153" t="s">
        <v>191</v>
      </c>
      <c r="D153" t="s">
        <v>16</v>
      </c>
      <c r="E153" t="s">
        <v>1182</v>
      </c>
      <c r="F153" t="s">
        <v>1147</v>
      </c>
      <c r="G153" t="s">
        <v>1147</v>
      </c>
      <c r="H153" t="s">
        <v>188</v>
      </c>
      <c r="I153" t="s">
        <v>1147</v>
      </c>
      <c r="J153" t="s">
        <v>189</v>
      </c>
      <c r="K153" t="s">
        <v>190</v>
      </c>
      <c r="L153" t="s">
        <v>13</v>
      </c>
      <c r="M153" t="s">
        <v>1147</v>
      </c>
      <c r="N153" t="str">
        <f t="shared" si="52"/>
        <v>0.32</v>
      </c>
      <c r="O153" s="70">
        <f t="shared" si="53"/>
        <v>1</v>
      </c>
      <c r="P153">
        <f t="shared" si="64"/>
        <v>0</v>
      </c>
      <c r="Q153">
        <f t="shared" si="65"/>
        <v>0</v>
      </c>
      <c r="R153">
        <v>0</v>
      </c>
      <c r="S153">
        <f t="shared" si="55"/>
        <v>0</v>
      </c>
      <c r="T153">
        <f t="shared" si="56"/>
        <v>6</v>
      </c>
      <c r="U153">
        <f t="shared" si="57"/>
        <v>0</v>
      </c>
      <c r="V153">
        <f t="shared" si="58"/>
        <v>0</v>
      </c>
      <c r="W153">
        <f t="shared" si="59"/>
        <v>11</v>
      </c>
      <c r="X153">
        <f t="shared" si="60"/>
        <v>0</v>
      </c>
      <c r="Y153">
        <f t="shared" si="61"/>
        <v>16</v>
      </c>
      <c r="Z153">
        <f t="shared" si="62"/>
        <v>33</v>
      </c>
      <c r="AA153" cm="1">
        <f t="array" ref="AA153">SUMPRODUCT((Z153&lt;$Z$2:$Z$407)/COUNTIF($Z$2:$Z$407,$Z$2:$Z$407))+1</f>
        <v>63.000000000000043</v>
      </c>
      <c r="AB153" t="s">
        <v>191</v>
      </c>
    </row>
    <row r="154" spans="1:28" x14ac:dyDescent="0.15">
      <c r="A154" t="s">
        <v>153</v>
      </c>
      <c r="B154" t="s">
        <v>154</v>
      </c>
      <c r="C154" t="s">
        <v>192</v>
      </c>
      <c r="D154" t="s">
        <v>16</v>
      </c>
      <c r="E154" t="s">
        <v>1182</v>
      </c>
      <c r="F154" t="s">
        <v>1147</v>
      </c>
      <c r="G154" t="s">
        <v>1147</v>
      </c>
      <c r="H154" t="s">
        <v>188</v>
      </c>
      <c r="I154" t="s">
        <v>1147</v>
      </c>
      <c r="J154" t="s">
        <v>193</v>
      </c>
      <c r="K154" t="s">
        <v>194</v>
      </c>
      <c r="L154" t="s">
        <v>13</v>
      </c>
      <c r="M154" t="s">
        <v>1147</v>
      </c>
      <c r="N154" t="str">
        <f t="shared" si="52"/>
        <v>0.32</v>
      </c>
      <c r="O154" s="70">
        <f t="shared" si="53"/>
        <v>1</v>
      </c>
      <c r="P154">
        <f t="shared" si="64"/>
        <v>0</v>
      </c>
      <c r="Q154">
        <f t="shared" si="65"/>
        <v>0</v>
      </c>
      <c r="R154">
        <v>0</v>
      </c>
      <c r="S154">
        <f t="shared" si="55"/>
        <v>0</v>
      </c>
      <c r="T154">
        <f t="shared" si="56"/>
        <v>6</v>
      </c>
      <c r="U154">
        <f t="shared" si="57"/>
        <v>0</v>
      </c>
      <c r="V154">
        <f t="shared" si="58"/>
        <v>0</v>
      </c>
      <c r="W154">
        <f t="shared" si="59"/>
        <v>11</v>
      </c>
      <c r="X154">
        <f t="shared" si="60"/>
        <v>0</v>
      </c>
      <c r="Y154">
        <f t="shared" si="61"/>
        <v>16</v>
      </c>
      <c r="Z154">
        <f t="shared" si="62"/>
        <v>33</v>
      </c>
      <c r="AA154" cm="1">
        <f t="array" ref="AA154">SUMPRODUCT((Z154&lt;$Z$2:$Z$407)/COUNTIF($Z$2:$Z$407,$Z$2:$Z$407))+1</f>
        <v>63.000000000000043</v>
      </c>
      <c r="AB154" t="s">
        <v>192</v>
      </c>
    </row>
    <row r="155" spans="1:28" x14ac:dyDescent="0.15">
      <c r="A155" t="s">
        <v>153</v>
      </c>
      <c r="B155" t="s">
        <v>154</v>
      </c>
      <c r="C155" t="s">
        <v>195</v>
      </c>
      <c r="D155" t="s">
        <v>16</v>
      </c>
      <c r="E155" t="s">
        <v>1182</v>
      </c>
      <c r="F155" t="s">
        <v>1147</v>
      </c>
      <c r="G155" t="s">
        <v>1147</v>
      </c>
      <c r="H155" t="s">
        <v>188</v>
      </c>
      <c r="I155" t="s">
        <v>1147</v>
      </c>
      <c r="J155" t="s">
        <v>193</v>
      </c>
      <c r="K155" t="s">
        <v>196</v>
      </c>
      <c r="L155" t="s">
        <v>13</v>
      </c>
      <c r="M155" t="s">
        <v>1147</v>
      </c>
      <c r="N155" t="str">
        <f t="shared" si="52"/>
        <v>0.32</v>
      </c>
      <c r="O155" s="70">
        <f t="shared" si="53"/>
        <v>1</v>
      </c>
      <c r="P155">
        <f t="shared" si="64"/>
        <v>0</v>
      </c>
      <c r="Q155">
        <f t="shared" si="65"/>
        <v>0</v>
      </c>
      <c r="R155">
        <v>0</v>
      </c>
      <c r="S155">
        <f t="shared" si="55"/>
        <v>0</v>
      </c>
      <c r="T155">
        <f t="shared" si="56"/>
        <v>6</v>
      </c>
      <c r="U155">
        <f t="shared" si="57"/>
        <v>0</v>
      </c>
      <c r="V155">
        <f t="shared" si="58"/>
        <v>0</v>
      </c>
      <c r="W155">
        <f t="shared" si="59"/>
        <v>11</v>
      </c>
      <c r="X155">
        <f t="shared" si="60"/>
        <v>0</v>
      </c>
      <c r="Y155">
        <f t="shared" si="61"/>
        <v>16</v>
      </c>
      <c r="Z155">
        <f t="shared" si="62"/>
        <v>33</v>
      </c>
      <c r="AA155" cm="1">
        <f t="array" ref="AA155">SUMPRODUCT((Z155&lt;$Z$2:$Z$407)/COUNTIF($Z$2:$Z$407,$Z$2:$Z$407))+1</f>
        <v>63.000000000000043</v>
      </c>
      <c r="AB155" t="s">
        <v>195</v>
      </c>
    </row>
    <row r="156" spans="1:28" x14ac:dyDescent="0.15">
      <c r="A156" t="s">
        <v>153</v>
      </c>
      <c r="B156" t="s">
        <v>154</v>
      </c>
      <c r="C156" t="s">
        <v>197</v>
      </c>
      <c r="D156" t="s">
        <v>16</v>
      </c>
      <c r="E156" t="s">
        <v>1166</v>
      </c>
      <c r="F156" t="s">
        <v>1147</v>
      </c>
      <c r="G156" t="s">
        <v>1147</v>
      </c>
      <c r="H156" t="s">
        <v>188</v>
      </c>
      <c r="I156" t="s">
        <v>1147</v>
      </c>
      <c r="J156" t="s">
        <v>198</v>
      </c>
      <c r="K156" t="s">
        <v>196</v>
      </c>
      <c r="L156" t="s">
        <v>13</v>
      </c>
      <c r="M156" t="s">
        <v>1147</v>
      </c>
      <c r="N156" t="str">
        <f t="shared" si="52"/>
        <v>0.31</v>
      </c>
      <c r="O156" s="70">
        <f t="shared" si="53"/>
        <v>1</v>
      </c>
      <c r="P156">
        <f t="shared" si="64"/>
        <v>0</v>
      </c>
      <c r="Q156">
        <f t="shared" si="65"/>
        <v>0</v>
      </c>
      <c r="R156">
        <v>0</v>
      </c>
      <c r="S156">
        <f t="shared" si="55"/>
        <v>0</v>
      </c>
      <c r="T156">
        <f t="shared" si="56"/>
        <v>6</v>
      </c>
      <c r="U156">
        <f t="shared" si="57"/>
        <v>0</v>
      </c>
      <c r="V156">
        <f t="shared" si="58"/>
        <v>0</v>
      </c>
      <c r="W156">
        <f t="shared" si="59"/>
        <v>11</v>
      </c>
      <c r="X156">
        <f t="shared" si="60"/>
        <v>0</v>
      </c>
      <c r="Y156">
        <f t="shared" si="61"/>
        <v>15.5</v>
      </c>
      <c r="Z156">
        <f t="shared" si="62"/>
        <v>32.5</v>
      </c>
      <c r="AA156" cm="1">
        <f t="array" ref="AA156">SUMPRODUCT((Z156&lt;$Z$2:$Z$407)/COUNTIF($Z$2:$Z$407,$Z$2:$Z$407))+1</f>
        <v>64.000000000000057</v>
      </c>
      <c r="AB156" t="s">
        <v>197</v>
      </c>
    </row>
    <row r="157" spans="1:28" x14ac:dyDescent="0.15">
      <c r="A157" t="s">
        <v>254</v>
      </c>
      <c r="B157" t="s">
        <v>255</v>
      </c>
      <c r="C157" s="70" t="s">
        <v>1246</v>
      </c>
      <c r="D157" t="s">
        <v>16</v>
      </c>
      <c r="E157" t="s">
        <v>1183</v>
      </c>
      <c r="F157" t="s">
        <v>278</v>
      </c>
      <c r="G157" t="s">
        <v>1147</v>
      </c>
      <c r="H157" t="s">
        <v>60</v>
      </c>
      <c r="I157" t="s">
        <v>1147</v>
      </c>
      <c r="J157" t="s">
        <v>268</v>
      </c>
      <c r="K157" t="s">
        <v>263</v>
      </c>
      <c r="L157" t="s">
        <v>188</v>
      </c>
      <c r="M157" t="s">
        <v>1147</v>
      </c>
      <c r="N157" t="str">
        <f t="shared" si="52"/>
        <v>0.27</v>
      </c>
      <c r="O157" s="70">
        <f t="shared" si="53"/>
        <v>0</v>
      </c>
      <c r="P157">
        <f t="shared" si="64"/>
        <v>0</v>
      </c>
      <c r="Q157">
        <f t="shared" si="65"/>
        <v>1</v>
      </c>
      <c r="R157">
        <v>1</v>
      </c>
      <c r="S157">
        <f t="shared" si="55"/>
        <v>6</v>
      </c>
      <c r="T157">
        <f t="shared" si="56"/>
        <v>0</v>
      </c>
      <c r="U157">
        <f t="shared" si="57"/>
        <v>6</v>
      </c>
      <c r="V157">
        <f t="shared" si="58"/>
        <v>7</v>
      </c>
      <c r="W157">
        <f t="shared" si="59"/>
        <v>0</v>
      </c>
      <c r="X157">
        <f t="shared" si="60"/>
        <v>0</v>
      </c>
      <c r="Y157">
        <f t="shared" si="61"/>
        <v>13.5</v>
      </c>
      <c r="Z157">
        <f t="shared" si="62"/>
        <v>32.5</v>
      </c>
      <c r="AA157" cm="1">
        <f t="array" ref="AA157">SUMPRODUCT((Z157&lt;$Z$2:$Z$407)/COUNTIF($Z$2:$Z$407,$Z$2:$Z$407))+1</f>
        <v>64.000000000000057</v>
      </c>
      <c r="AB157" t="s">
        <v>277</v>
      </c>
    </row>
    <row r="158" spans="1:28" x14ac:dyDescent="0.15">
      <c r="A158" t="s">
        <v>638</v>
      </c>
      <c r="B158" t="s">
        <v>645</v>
      </c>
      <c r="C158" t="s">
        <v>653</v>
      </c>
      <c r="D158" t="s">
        <v>11</v>
      </c>
      <c r="E158" t="s">
        <v>1180</v>
      </c>
      <c r="F158" t="s">
        <v>654</v>
      </c>
      <c r="G158" t="s">
        <v>1147</v>
      </c>
      <c r="H158" t="s">
        <v>188</v>
      </c>
      <c r="I158" t="s">
        <v>1147</v>
      </c>
      <c r="J158" t="s">
        <v>47</v>
      </c>
      <c r="K158" t="s">
        <v>1147</v>
      </c>
      <c r="L158" t="s">
        <v>47</v>
      </c>
      <c r="M158" t="s">
        <v>1147</v>
      </c>
      <c r="N158" t="str">
        <f t="shared" si="52"/>
        <v>0.3</v>
      </c>
      <c r="O158" s="70">
        <f t="shared" si="53"/>
        <v>1</v>
      </c>
      <c r="P158">
        <f t="shared" si="64"/>
        <v>0</v>
      </c>
      <c r="Q158">
        <f t="shared" si="65"/>
        <v>0</v>
      </c>
      <c r="S158">
        <f t="shared" si="55"/>
        <v>0</v>
      </c>
      <c r="T158">
        <f t="shared" si="56"/>
        <v>6</v>
      </c>
      <c r="U158">
        <f t="shared" si="57"/>
        <v>0</v>
      </c>
      <c r="V158">
        <f t="shared" si="58"/>
        <v>0</v>
      </c>
      <c r="W158">
        <f t="shared" si="59"/>
        <v>11</v>
      </c>
      <c r="X158">
        <f t="shared" si="60"/>
        <v>0</v>
      </c>
      <c r="Y158">
        <f t="shared" si="61"/>
        <v>15</v>
      </c>
      <c r="Z158">
        <f t="shared" si="62"/>
        <v>32</v>
      </c>
      <c r="AA158" cm="1">
        <f t="array" ref="AA158">SUMPRODUCT((Z158&lt;$Z$2:$Z$407)/COUNTIF($Z$2:$Z$407,$Z$2:$Z$407))+1</f>
        <v>65.000000000000057</v>
      </c>
      <c r="AB158" t="s">
        <v>653</v>
      </c>
    </row>
    <row r="159" spans="1:28" x14ac:dyDescent="0.15">
      <c r="A159" t="s">
        <v>819</v>
      </c>
      <c r="B159" t="s">
        <v>819</v>
      </c>
      <c r="C159" t="s">
        <v>829</v>
      </c>
      <c r="D159" t="s">
        <v>11</v>
      </c>
      <c r="E159" t="s">
        <v>1180</v>
      </c>
      <c r="F159" t="s">
        <v>821</v>
      </c>
      <c r="G159" t="s">
        <v>1147</v>
      </c>
      <c r="H159" t="s">
        <v>188</v>
      </c>
      <c r="I159" t="s">
        <v>1147</v>
      </c>
      <c r="J159" t="s">
        <v>822</v>
      </c>
      <c r="K159" t="s">
        <v>1147</v>
      </c>
      <c r="L159" t="s">
        <v>47</v>
      </c>
      <c r="M159" t="s">
        <v>1147</v>
      </c>
      <c r="N159" t="str">
        <f t="shared" si="52"/>
        <v>0.3</v>
      </c>
      <c r="O159" s="70">
        <f t="shared" si="53"/>
        <v>1</v>
      </c>
      <c r="P159">
        <f t="shared" si="64"/>
        <v>0</v>
      </c>
      <c r="Q159">
        <f t="shared" si="65"/>
        <v>0</v>
      </c>
      <c r="S159">
        <f t="shared" si="55"/>
        <v>0</v>
      </c>
      <c r="T159">
        <f t="shared" si="56"/>
        <v>6</v>
      </c>
      <c r="U159">
        <f t="shared" si="57"/>
        <v>0</v>
      </c>
      <c r="V159">
        <f t="shared" si="58"/>
        <v>0</v>
      </c>
      <c r="W159">
        <f t="shared" si="59"/>
        <v>11</v>
      </c>
      <c r="X159">
        <f t="shared" si="60"/>
        <v>0</v>
      </c>
      <c r="Y159">
        <f t="shared" si="61"/>
        <v>15</v>
      </c>
      <c r="Z159">
        <f t="shared" si="62"/>
        <v>32</v>
      </c>
      <c r="AA159" cm="1">
        <f t="array" ref="AA159">SUMPRODUCT((Z159&lt;$Z$2:$Z$407)/COUNTIF($Z$2:$Z$407,$Z$2:$Z$407))+1</f>
        <v>65.000000000000057</v>
      </c>
      <c r="AB159" t="s">
        <v>829</v>
      </c>
    </row>
    <row r="160" spans="1:28" x14ac:dyDescent="0.15">
      <c r="A160" t="s">
        <v>206</v>
      </c>
      <c r="B160" t="s">
        <v>206</v>
      </c>
      <c r="C160" t="s">
        <v>793</v>
      </c>
      <c r="D160" t="s">
        <v>239</v>
      </c>
      <c r="E160" t="s">
        <v>1175</v>
      </c>
      <c r="F160" t="s">
        <v>379</v>
      </c>
      <c r="G160" t="s">
        <v>359</v>
      </c>
      <c r="H160" t="s">
        <v>60</v>
      </c>
      <c r="I160" t="s">
        <v>60</v>
      </c>
      <c r="J160" t="s">
        <v>188</v>
      </c>
      <c r="K160" t="s">
        <v>1147</v>
      </c>
      <c r="L160" t="s">
        <v>794</v>
      </c>
      <c r="M160" t="s">
        <v>532</v>
      </c>
      <c r="N160" t="str">
        <f t="shared" si="52"/>
        <v>0.35</v>
      </c>
      <c r="O160" s="70">
        <f t="shared" si="53"/>
        <v>0</v>
      </c>
      <c r="P160">
        <f t="shared" si="64"/>
        <v>1</v>
      </c>
      <c r="Q160">
        <f t="shared" si="65"/>
        <v>0</v>
      </c>
      <c r="S160">
        <f t="shared" si="55"/>
        <v>0</v>
      </c>
      <c r="T160">
        <f t="shared" si="56"/>
        <v>0</v>
      </c>
      <c r="U160">
        <f t="shared" si="57"/>
        <v>0</v>
      </c>
      <c r="V160">
        <f t="shared" si="58"/>
        <v>0</v>
      </c>
      <c r="W160">
        <f t="shared" si="59"/>
        <v>0</v>
      </c>
      <c r="X160">
        <f t="shared" si="60"/>
        <v>14</v>
      </c>
      <c r="Y160">
        <f t="shared" si="61"/>
        <v>17.5</v>
      </c>
      <c r="Z160">
        <f t="shared" si="62"/>
        <v>31.5</v>
      </c>
      <c r="AA160" cm="1">
        <f t="array" ref="AA160">SUMPRODUCT((Z160&lt;$Z$2:$Z$407)/COUNTIF($Z$2:$Z$407,$Z$2:$Z$407))+1</f>
        <v>66.000000000000057</v>
      </c>
      <c r="AB160" t="s">
        <v>793</v>
      </c>
    </row>
    <row r="161" spans="1:28" x14ac:dyDescent="0.15">
      <c r="A161" t="s">
        <v>254</v>
      </c>
      <c r="B161" t="s">
        <v>255</v>
      </c>
      <c r="C161" s="70" t="s">
        <v>1248</v>
      </c>
      <c r="D161" t="s">
        <v>16</v>
      </c>
      <c r="E161" t="s">
        <v>1184</v>
      </c>
      <c r="F161" t="s">
        <v>262</v>
      </c>
      <c r="G161" t="s">
        <v>1147</v>
      </c>
      <c r="H161" t="s">
        <v>60</v>
      </c>
      <c r="I161" t="s">
        <v>1147</v>
      </c>
      <c r="J161" t="s">
        <v>263</v>
      </c>
      <c r="K161" t="s">
        <v>264</v>
      </c>
      <c r="L161" t="s">
        <v>188</v>
      </c>
      <c r="M161" t="s">
        <v>1147</v>
      </c>
      <c r="N161" t="str">
        <f t="shared" si="52"/>
        <v>0.23</v>
      </c>
      <c r="O161" s="70">
        <f t="shared" si="53"/>
        <v>0</v>
      </c>
      <c r="P161">
        <f t="shared" si="64"/>
        <v>0</v>
      </c>
      <c r="Q161">
        <f t="shared" si="65"/>
        <v>1</v>
      </c>
      <c r="R161">
        <v>1</v>
      </c>
      <c r="S161">
        <f t="shared" si="55"/>
        <v>6</v>
      </c>
      <c r="T161">
        <f t="shared" si="56"/>
        <v>0</v>
      </c>
      <c r="U161">
        <f t="shared" si="57"/>
        <v>6</v>
      </c>
      <c r="V161">
        <f t="shared" si="58"/>
        <v>7</v>
      </c>
      <c r="W161">
        <f t="shared" si="59"/>
        <v>0</v>
      </c>
      <c r="X161">
        <f t="shared" si="60"/>
        <v>0</v>
      </c>
      <c r="Y161">
        <f t="shared" si="61"/>
        <v>11.5</v>
      </c>
      <c r="Z161">
        <f t="shared" si="62"/>
        <v>30.5</v>
      </c>
      <c r="AA161" cm="1">
        <f t="array" ref="AA161">SUMPRODUCT((Z161&lt;$Z$2:$Z$407)/COUNTIF($Z$2:$Z$407,$Z$2:$Z$407))+1</f>
        <v>67.000000000000057</v>
      </c>
      <c r="AB161" s="70" t="s">
        <v>1248</v>
      </c>
    </row>
    <row r="162" spans="1:28" x14ac:dyDescent="0.15">
      <c r="A162" t="s">
        <v>297</v>
      </c>
      <c r="B162" t="s">
        <v>347</v>
      </c>
      <c r="C162" t="s">
        <v>355</v>
      </c>
      <c r="D162" t="s">
        <v>16</v>
      </c>
      <c r="E162" t="s">
        <v>1165</v>
      </c>
      <c r="F162" t="s">
        <v>223</v>
      </c>
      <c r="G162" t="s">
        <v>1147</v>
      </c>
      <c r="H162" t="s">
        <v>60</v>
      </c>
      <c r="I162" t="s">
        <v>1147</v>
      </c>
      <c r="J162" t="s">
        <v>60</v>
      </c>
      <c r="K162" t="s">
        <v>1147</v>
      </c>
      <c r="L162" t="s">
        <v>60</v>
      </c>
      <c r="M162" t="s">
        <v>1147</v>
      </c>
      <c r="N162" t="str">
        <f t="shared" si="52"/>
        <v>0.37</v>
      </c>
      <c r="O162" s="70">
        <f t="shared" si="53"/>
        <v>0</v>
      </c>
      <c r="P162">
        <f t="shared" si="64"/>
        <v>0</v>
      </c>
      <c r="Q162">
        <f t="shared" si="65"/>
        <v>0</v>
      </c>
      <c r="R162">
        <v>1</v>
      </c>
      <c r="S162">
        <f t="shared" si="55"/>
        <v>6</v>
      </c>
      <c r="T162">
        <f t="shared" si="56"/>
        <v>0</v>
      </c>
      <c r="U162">
        <f t="shared" si="57"/>
        <v>6</v>
      </c>
      <c r="V162">
        <f t="shared" si="58"/>
        <v>0</v>
      </c>
      <c r="W162">
        <f t="shared" si="59"/>
        <v>0</v>
      </c>
      <c r="X162">
        <f t="shared" si="60"/>
        <v>0</v>
      </c>
      <c r="Y162">
        <f t="shared" si="61"/>
        <v>18.5</v>
      </c>
      <c r="Z162">
        <f t="shared" si="62"/>
        <v>30.5</v>
      </c>
      <c r="AA162" cm="1">
        <f t="array" ref="AA162">SUMPRODUCT((Z162&lt;$Z$2:$Z$407)/COUNTIF($Z$2:$Z$407,$Z$2:$Z$407))+1</f>
        <v>67.000000000000057</v>
      </c>
      <c r="AB162" t="s">
        <v>355</v>
      </c>
    </row>
    <row r="163" spans="1:28" x14ac:dyDescent="0.15">
      <c r="A163" t="s">
        <v>153</v>
      </c>
      <c r="B163" t="s">
        <v>154</v>
      </c>
      <c r="C163" t="s">
        <v>199</v>
      </c>
      <c r="D163" t="s">
        <v>16</v>
      </c>
      <c r="E163" t="s">
        <v>1185</v>
      </c>
      <c r="F163" t="s">
        <v>168</v>
      </c>
      <c r="G163" t="s">
        <v>1147</v>
      </c>
      <c r="H163" t="s">
        <v>188</v>
      </c>
      <c r="I163" t="s">
        <v>1147</v>
      </c>
      <c r="J163" t="s">
        <v>13</v>
      </c>
      <c r="K163" t="s">
        <v>1147</v>
      </c>
      <c r="L163" t="s">
        <v>13</v>
      </c>
      <c r="M163" t="s">
        <v>1147</v>
      </c>
      <c r="N163" t="str">
        <f t="shared" si="52"/>
        <v>0.26</v>
      </c>
      <c r="O163" s="70">
        <f t="shared" si="53"/>
        <v>1</v>
      </c>
      <c r="P163">
        <f t="shared" si="64"/>
        <v>0</v>
      </c>
      <c r="Q163">
        <f t="shared" si="65"/>
        <v>0</v>
      </c>
      <c r="R163">
        <v>0</v>
      </c>
      <c r="S163">
        <f t="shared" si="55"/>
        <v>0</v>
      </c>
      <c r="T163">
        <f t="shared" si="56"/>
        <v>6</v>
      </c>
      <c r="U163">
        <f t="shared" si="57"/>
        <v>0</v>
      </c>
      <c r="V163">
        <f t="shared" si="58"/>
        <v>0</v>
      </c>
      <c r="W163">
        <f t="shared" si="59"/>
        <v>11</v>
      </c>
      <c r="X163">
        <f t="shared" si="60"/>
        <v>0</v>
      </c>
      <c r="Y163">
        <f t="shared" si="61"/>
        <v>13</v>
      </c>
      <c r="Z163">
        <f t="shared" si="62"/>
        <v>30</v>
      </c>
      <c r="AA163" cm="1">
        <f t="array" ref="AA163">SUMPRODUCT((Z163&lt;$Z$2:$Z$407)/COUNTIF($Z$2:$Z$407,$Z$2:$Z$407))+1</f>
        <v>68.000000000000057</v>
      </c>
      <c r="AB163" t="s">
        <v>199</v>
      </c>
    </row>
    <row r="164" spans="1:28" x14ac:dyDescent="0.15">
      <c r="A164" t="s">
        <v>297</v>
      </c>
      <c r="B164" t="s">
        <v>357</v>
      </c>
      <c r="C164" t="s">
        <v>358</v>
      </c>
      <c r="D164" t="s">
        <v>16</v>
      </c>
      <c r="E164" t="s">
        <v>1174</v>
      </c>
      <c r="F164" t="s">
        <v>359</v>
      </c>
      <c r="G164" t="s">
        <v>1147</v>
      </c>
      <c r="H164" t="s">
        <v>60</v>
      </c>
      <c r="I164" t="s">
        <v>1147</v>
      </c>
      <c r="J164" t="s">
        <v>1147</v>
      </c>
      <c r="K164" t="s">
        <v>1147</v>
      </c>
      <c r="L164" t="s">
        <v>1147</v>
      </c>
      <c r="M164" t="s">
        <v>1147</v>
      </c>
      <c r="N164" t="str">
        <f t="shared" si="52"/>
        <v>0.36</v>
      </c>
      <c r="O164" s="70">
        <f t="shared" si="53"/>
        <v>0</v>
      </c>
      <c r="P164">
        <f t="shared" si="64"/>
        <v>0</v>
      </c>
      <c r="Q164">
        <f t="shared" si="65"/>
        <v>0</v>
      </c>
      <c r="R164">
        <v>1</v>
      </c>
      <c r="S164">
        <f t="shared" si="55"/>
        <v>6</v>
      </c>
      <c r="T164">
        <f t="shared" si="56"/>
        <v>0</v>
      </c>
      <c r="U164">
        <f t="shared" si="57"/>
        <v>6</v>
      </c>
      <c r="V164">
        <f t="shared" si="58"/>
        <v>0</v>
      </c>
      <c r="W164">
        <f t="shared" si="59"/>
        <v>0</v>
      </c>
      <c r="X164">
        <f t="shared" si="60"/>
        <v>0</v>
      </c>
      <c r="Y164">
        <f t="shared" si="61"/>
        <v>18</v>
      </c>
      <c r="Z164">
        <f t="shared" si="62"/>
        <v>30</v>
      </c>
      <c r="AA164" cm="1">
        <f t="array" ref="AA164">SUMPRODUCT((Z164&lt;$Z$2:$Z$407)/COUNTIF($Z$2:$Z$407,$Z$2:$Z$407))+1</f>
        <v>68.000000000000057</v>
      </c>
      <c r="AB164" t="s">
        <v>358</v>
      </c>
    </row>
    <row r="165" spans="1:28" hidden="1" x14ac:dyDescent="0.15">
      <c r="O165" s="70"/>
    </row>
    <row r="166" spans="1:28" x14ac:dyDescent="0.15">
      <c r="A166" t="s">
        <v>360</v>
      </c>
      <c r="B166" t="s">
        <v>357</v>
      </c>
      <c r="C166" t="s">
        <v>385</v>
      </c>
      <c r="D166" t="s">
        <v>16</v>
      </c>
      <c r="E166" t="s">
        <v>1186</v>
      </c>
      <c r="F166" t="s">
        <v>386</v>
      </c>
      <c r="G166" t="s">
        <v>1147</v>
      </c>
      <c r="H166" t="s">
        <v>188</v>
      </c>
      <c r="I166" t="s">
        <v>1147</v>
      </c>
      <c r="J166" t="s">
        <v>47</v>
      </c>
      <c r="K166" t="s">
        <v>1147</v>
      </c>
      <c r="L166" t="s">
        <v>47</v>
      </c>
      <c r="M166" t="s">
        <v>1147</v>
      </c>
      <c r="N166" t="str">
        <f t="shared" ref="N166:N195" si="66">E166</f>
        <v>0.25</v>
      </c>
      <c r="O166" s="70">
        <f t="shared" ref="O166:O195" si="67">COUNTIF(H166,"US")</f>
        <v>1</v>
      </c>
      <c r="P166">
        <f t="shared" ref="P166:P195" si="68">COUNTIF(J166,"US")</f>
        <v>0</v>
      </c>
      <c r="Q166">
        <f t="shared" ref="Q166:Q195" si="69">COUNTIF(L166,"US")</f>
        <v>0</v>
      </c>
      <c r="S166">
        <f t="shared" ref="S166:S195" si="70">IF(R166=0,0,IF(R166=0.5,3,6))</f>
        <v>0</v>
      </c>
      <c r="T166">
        <f t="shared" ref="T166:T195" si="71">IF(O166=1,6,0)</f>
        <v>6</v>
      </c>
      <c r="U166">
        <f t="shared" ref="U166:U195" si="72">IF(R166=0,0,IF(R166=0.5,3,6))</f>
        <v>0</v>
      </c>
      <c r="V166">
        <f t="shared" ref="V166:V195" si="73">IF(Q166=1,7,0)</f>
        <v>0</v>
      </c>
      <c r="W166">
        <f t="shared" ref="W166:W195" si="74">IF(O166=1,11,0)</f>
        <v>11</v>
      </c>
      <c r="X166">
        <f t="shared" ref="X166:X195" si="75">IF(P166=1,14,0)</f>
        <v>0</v>
      </c>
      <c r="Y166">
        <f t="shared" ref="Y166:Y195" si="76">(0.5*N166)*100</f>
        <v>12.5</v>
      </c>
      <c r="Z166">
        <f t="shared" ref="Z166:Z195" si="77">SUM(S166:Y166)</f>
        <v>29.5</v>
      </c>
      <c r="AA166" cm="1">
        <f t="array" ref="AA166">SUMPRODUCT((Z166&lt;$Z$2:$Z$407)/COUNTIF($Z$2:$Z$407,$Z$2:$Z$407))+1</f>
        <v>69.000000000000057</v>
      </c>
      <c r="AB166" t="s">
        <v>385</v>
      </c>
    </row>
    <row r="167" spans="1:28" x14ac:dyDescent="0.15">
      <c r="A167" t="s">
        <v>400</v>
      </c>
      <c r="B167" t="s">
        <v>401</v>
      </c>
      <c r="C167" t="s">
        <v>411</v>
      </c>
      <c r="D167" t="s">
        <v>16</v>
      </c>
      <c r="E167" t="s">
        <v>1186</v>
      </c>
      <c r="F167" t="s">
        <v>407</v>
      </c>
      <c r="G167" t="s">
        <v>1147</v>
      </c>
      <c r="H167" t="s">
        <v>188</v>
      </c>
      <c r="I167" t="s">
        <v>1147</v>
      </c>
      <c r="J167" t="s">
        <v>304</v>
      </c>
      <c r="K167" t="s">
        <v>1147</v>
      </c>
      <c r="L167" t="s">
        <v>304</v>
      </c>
      <c r="M167" t="s">
        <v>1147</v>
      </c>
      <c r="N167" t="str">
        <f t="shared" si="66"/>
        <v>0.25</v>
      </c>
      <c r="O167" s="70">
        <f t="shared" si="67"/>
        <v>1</v>
      </c>
      <c r="P167">
        <f t="shared" si="68"/>
        <v>0</v>
      </c>
      <c r="Q167">
        <f t="shared" si="69"/>
        <v>0</v>
      </c>
      <c r="S167">
        <f t="shared" si="70"/>
        <v>0</v>
      </c>
      <c r="T167">
        <f t="shared" si="71"/>
        <v>6</v>
      </c>
      <c r="U167">
        <f t="shared" si="72"/>
        <v>0</v>
      </c>
      <c r="V167">
        <f t="shared" si="73"/>
        <v>0</v>
      </c>
      <c r="W167">
        <f t="shared" si="74"/>
        <v>11</v>
      </c>
      <c r="X167">
        <f t="shared" si="75"/>
        <v>0</v>
      </c>
      <c r="Y167">
        <f t="shared" si="76"/>
        <v>12.5</v>
      </c>
      <c r="Z167">
        <f t="shared" si="77"/>
        <v>29.5</v>
      </c>
      <c r="AA167" cm="1">
        <f t="array" ref="AA167">SUMPRODUCT((Z167&lt;$Z$2:$Z$407)/COUNTIF($Z$2:$Z$407,$Z$2:$Z$407))+1</f>
        <v>69.000000000000057</v>
      </c>
      <c r="AB167" t="s">
        <v>411</v>
      </c>
    </row>
    <row r="168" spans="1:28" x14ac:dyDescent="0.15">
      <c r="A168" t="s">
        <v>638</v>
      </c>
      <c r="B168" t="s">
        <v>645</v>
      </c>
      <c r="C168" s="70" t="s">
        <v>1264</v>
      </c>
      <c r="D168" t="s">
        <v>16</v>
      </c>
      <c r="E168" t="s">
        <v>1186</v>
      </c>
      <c r="F168" t="s">
        <v>658</v>
      </c>
      <c r="G168" t="s">
        <v>177</v>
      </c>
      <c r="H168" t="s">
        <v>188</v>
      </c>
      <c r="I168" t="s">
        <v>1147</v>
      </c>
      <c r="J168" t="s">
        <v>47</v>
      </c>
      <c r="K168" t="s">
        <v>1147</v>
      </c>
      <c r="L168" t="s">
        <v>60</v>
      </c>
      <c r="M168" t="s">
        <v>1147</v>
      </c>
      <c r="N168" t="str">
        <f t="shared" si="66"/>
        <v>0.25</v>
      </c>
      <c r="O168" s="70">
        <f t="shared" si="67"/>
        <v>1</v>
      </c>
      <c r="P168">
        <f t="shared" si="68"/>
        <v>0</v>
      </c>
      <c r="Q168">
        <f t="shared" si="69"/>
        <v>0</v>
      </c>
      <c r="S168">
        <f t="shared" si="70"/>
        <v>0</v>
      </c>
      <c r="T168">
        <f t="shared" si="71"/>
        <v>6</v>
      </c>
      <c r="U168">
        <f t="shared" si="72"/>
        <v>0</v>
      </c>
      <c r="V168">
        <f t="shared" si="73"/>
        <v>0</v>
      </c>
      <c r="W168">
        <f t="shared" si="74"/>
        <v>11</v>
      </c>
      <c r="X168">
        <f t="shared" si="75"/>
        <v>0</v>
      </c>
      <c r="Y168">
        <f t="shared" si="76"/>
        <v>12.5</v>
      </c>
      <c r="Z168">
        <f t="shared" si="77"/>
        <v>29.5</v>
      </c>
      <c r="AA168" cm="1">
        <f t="array" ref="AA168">SUMPRODUCT((Z168&lt;$Z$2:$Z$407)/COUNTIF($Z$2:$Z$407,$Z$2:$Z$407))+1</f>
        <v>69.000000000000057</v>
      </c>
      <c r="AB168" t="s">
        <v>657</v>
      </c>
    </row>
    <row r="169" spans="1:28" x14ac:dyDescent="0.15">
      <c r="A169" t="s">
        <v>206</v>
      </c>
      <c r="B169" t="s">
        <v>742</v>
      </c>
      <c r="C169" t="s">
        <v>766</v>
      </c>
      <c r="D169" t="s">
        <v>16</v>
      </c>
      <c r="E169" t="s">
        <v>1186</v>
      </c>
      <c r="F169" t="s">
        <v>386</v>
      </c>
      <c r="G169" t="s">
        <v>1147</v>
      </c>
      <c r="H169" t="s">
        <v>188</v>
      </c>
      <c r="I169" t="s">
        <v>1147</v>
      </c>
      <c r="J169" t="s">
        <v>47</v>
      </c>
      <c r="K169" t="s">
        <v>1147</v>
      </c>
      <c r="L169" t="s">
        <v>47</v>
      </c>
      <c r="M169" t="s">
        <v>1147</v>
      </c>
      <c r="N169" t="str">
        <f t="shared" si="66"/>
        <v>0.25</v>
      </c>
      <c r="O169" s="70">
        <f t="shared" si="67"/>
        <v>1</v>
      </c>
      <c r="P169">
        <f t="shared" si="68"/>
        <v>0</v>
      </c>
      <c r="Q169">
        <f t="shared" si="69"/>
        <v>0</v>
      </c>
      <c r="S169">
        <f t="shared" si="70"/>
        <v>0</v>
      </c>
      <c r="T169">
        <f t="shared" si="71"/>
        <v>6</v>
      </c>
      <c r="U169">
        <f t="shared" si="72"/>
        <v>0</v>
      </c>
      <c r="V169">
        <f t="shared" si="73"/>
        <v>0</v>
      </c>
      <c r="W169">
        <f t="shared" si="74"/>
        <v>11</v>
      </c>
      <c r="X169">
        <f t="shared" si="75"/>
        <v>0</v>
      </c>
      <c r="Y169">
        <f t="shared" si="76"/>
        <v>12.5</v>
      </c>
      <c r="Z169">
        <f t="shared" si="77"/>
        <v>29.5</v>
      </c>
      <c r="AA169" cm="1">
        <f t="array" ref="AA169">SUMPRODUCT((Z169&lt;$Z$2:$Z$407)/COUNTIF($Z$2:$Z$407,$Z$2:$Z$407))+1</f>
        <v>69.000000000000057</v>
      </c>
      <c r="AB169" t="s">
        <v>766</v>
      </c>
    </row>
    <row r="170" spans="1:28" x14ac:dyDescent="0.15">
      <c r="A170" t="s">
        <v>819</v>
      </c>
      <c r="B170" t="s">
        <v>819</v>
      </c>
      <c r="C170" t="s">
        <v>828</v>
      </c>
      <c r="D170" t="s">
        <v>16</v>
      </c>
      <c r="E170" t="s">
        <v>1186</v>
      </c>
      <c r="F170" t="s">
        <v>359</v>
      </c>
      <c r="G170" t="s">
        <v>424</v>
      </c>
      <c r="H170" t="s">
        <v>188</v>
      </c>
      <c r="I170" t="s">
        <v>1147</v>
      </c>
      <c r="J170" t="s">
        <v>822</v>
      </c>
      <c r="K170" t="s">
        <v>1147</v>
      </c>
      <c r="L170" t="s">
        <v>822</v>
      </c>
      <c r="M170" t="s">
        <v>1147</v>
      </c>
      <c r="N170" t="str">
        <f t="shared" si="66"/>
        <v>0.25</v>
      </c>
      <c r="O170" s="70">
        <f t="shared" si="67"/>
        <v>1</v>
      </c>
      <c r="P170">
        <f t="shared" si="68"/>
        <v>0</v>
      </c>
      <c r="Q170">
        <f t="shared" si="69"/>
        <v>0</v>
      </c>
      <c r="S170">
        <f t="shared" si="70"/>
        <v>0</v>
      </c>
      <c r="T170">
        <f t="shared" si="71"/>
        <v>6</v>
      </c>
      <c r="U170">
        <f t="shared" si="72"/>
        <v>0</v>
      </c>
      <c r="V170">
        <f t="shared" si="73"/>
        <v>0</v>
      </c>
      <c r="W170">
        <f t="shared" si="74"/>
        <v>11</v>
      </c>
      <c r="X170">
        <f t="shared" si="75"/>
        <v>0</v>
      </c>
      <c r="Y170">
        <f t="shared" si="76"/>
        <v>12.5</v>
      </c>
      <c r="Z170">
        <f t="shared" si="77"/>
        <v>29.5</v>
      </c>
      <c r="AA170" cm="1">
        <f t="array" ref="AA170">SUMPRODUCT((Z170&lt;$Z$2:$Z$407)/COUNTIF($Z$2:$Z$407,$Z$2:$Z$407))+1</f>
        <v>69.000000000000057</v>
      </c>
      <c r="AB170" t="s">
        <v>828</v>
      </c>
    </row>
    <row r="171" spans="1:28" x14ac:dyDescent="0.15">
      <c r="A171" t="s">
        <v>360</v>
      </c>
      <c r="B171" t="s">
        <v>357</v>
      </c>
      <c r="C171" s="70" t="s">
        <v>1254</v>
      </c>
      <c r="D171" t="s">
        <v>16</v>
      </c>
      <c r="E171" t="s">
        <v>1180</v>
      </c>
      <c r="F171" t="s">
        <v>389</v>
      </c>
      <c r="G171" t="s">
        <v>1147</v>
      </c>
      <c r="H171" t="s">
        <v>60</v>
      </c>
      <c r="I171" t="s">
        <v>1147</v>
      </c>
      <c r="J171" t="s">
        <v>188</v>
      </c>
      <c r="K171" t="s">
        <v>1147</v>
      </c>
      <c r="L171" t="s">
        <v>60</v>
      </c>
      <c r="M171" t="s">
        <v>1147</v>
      </c>
      <c r="N171" t="str">
        <f t="shared" si="66"/>
        <v>0.3</v>
      </c>
      <c r="O171" s="70">
        <f t="shared" si="67"/>
        <v>0</v>
      </c>
      <c r="P171">
        <f t="shared" si="68"/>
        <v>1</v>
      </c>
      <c r="Q171">
        <f t="shared" si="69"/>
        <v>0</v>
      </c>
      <c r="S171">
        <f t="shared" si="70"/>
        <v>0</v>
      </c>
      <c r="T171">
        <f t="shared" si="71"/>
        <v>0</v>
      </c>
      <c r="U171">
        <f t="shared" si="72"/>
        <v>0</v>
      </c>
      <c r="V171">
        <f t="shared" si="73"/>
        <v>0</v>
      </c>
      <c r="W171">
        <f t="shared" si="74"/>
        <v>0</v>
      </c>
      <c r="X171">
        <f t="shared" si="75"/>
        <v>14</v>
      </c>
      <c r="Y171">
        <f t="shared" si="76"/>
        <v>15</v>
      </c>
      <c r="Z171">
        <f t="shared" si="77"/>
        <v>29</v>
      </c>
      <c r="AA171" cm="1">
        <f t="array" ref="AA171">SUMPRODUCT((Z171&lt;$Z$2:$Z$407)/COUNTIF($Z$2:$Z$407,$Z$2:$Z$407))+1</f>
        <v>70.000000000000071</v>
      </c>
      <c r="AB171" t="s">
        <v>388</v>
      </c>
    </row>
    <row r="172" spans="1:28" x14ac:dyDescent="0.15">
      <c r="A172" t="s">
        <v>206</v>
      </c>
      <c r="B172" t="s">
        <v>206</v>
      </c>
      <c r="C172" t="s">
        <v>795</v>
      </c>
      <c r="D172" t="s">
        <v>239</v>
      </c>
      <c r="E172" t="s">
        <v>1180</v>
      </c>
      <c r="F172" t="s">
        <v>724</v>
      </c>
      <c r="G172" t="s">
        <v>290</v>
      </c>
      <c r="H172" t="s">
        <v>60</v>
      </c>
      <c r="I172" t="s">
        <v>1147</v>
      </c>
      <c r="J172" t="s">
        <v>188</v>
      </c>
      <c r="K172" t="s">
        <v>1147</v>
      </c>
      <c r="L172" t="s">
        <v>47</v>
      </c>
      <c r="M172" t="s">
        <v>1147</v>
      </c>
      <c r="N172" t="str">
        <f t="shared" si="66"/>
        <v>0.3</v>
      </c>
      <c r="O172" s="70">
        <f t="shared" si="67"/>
        <v>0</v>
      </c>
      <c r="P172">
        <f t="shared" si="68"/>
        <v>1</v>
      </c>
      <c r="Q172">
        <f t="shared" si="69"/>
        <v>0</v>
      </c>
      <c r="S172">
        <f t="shared" si="70"/>
        <v>0</v>
      </c>
      <c r="T172">
        <f t="shared" si="71"/>
        <v>0</v>
      </c>
      <c r="U172">
        <f t="shared" si="72"/>
        <v>0</v>
      </c>
      <c r="V172">
        <f t="shared" si="73"/>
        <v>0</v>
      </c>
      <c r="W172">
        <f t="shared" si="74"/>
        <v>0</v>
      </c>
      <c r="X172">
        <f t="shared" si="75"/>
        <v>14</v>
      </c>
      <c r="Y172">
        <f t="shared" si="76"/>
        <v>15</v>
      </c>
      <c r="Z172">
        <f t="shared" si="77"/>
        <v>29</v>
      </c>
      <c r="AA172" cm="1">
        <f t="array" ref="AA172">SUMPRODUCT((Z172&lt;$Z$2:$Z$407)/COUNTIF($Z$2:$Z$407,$Z$2:$Z$407))+1</f>
        <v>70.000000000000071</v>
      </c>
      <c r="AB172" t="s">
        <v>795</v>
      </c>
    </row>
    <row r="173" spans="1:28" x14ac:dyDescent="0.15">
      <c r="A173" t="s">
        <v>360</v>
      </c>
      <c r="B173" t="s">
        <v>357</v>
      </c>
      <c r="C173" t="s">
        <v>384</v>
      </c>
      <c r="D173" t="s">
        <v>16</v>
      </c>
      <c r="E173" t="s">
        <v>1158</v>
      </c>
      <c r="F173" t="s">
        <v>379</v>
      </c>
      <c r="G173" t="s">
        <v>1147</v>
      </c>
      <c r="H173" t="s">
        <v>224</v>
      </c>
      <c r="I173" t="s">
        <v>1147</v>
      </c>
      <c r="J173" t="s">
        <v>47</v>
      </c>
      <c r="K173" t="s">
        <v>1147</v>
      </c>
      <c r="L173" t="s">
        <v>47</v>
      </c>
      <c r="M173" t="s">
        <v>1147</v>
      </c>
      <c r="N173" t="str">
        <f t="shared" si="66"/>
        <v>0.55</v>
      </c>
      <c r="O173" s="70">
        <f t="shared" si="67"/>
        <v>0</v>
      </c>
      <c r="P173">
        <f t="shared" si="68"/>
        <v>0</v>
      </c>
      <c r="Q173">
        <f t="shared" si="69"/>
        <v>0</v>
      </c>
      <c r="S173">
        <f t="shared" si="70"/>
        <v>0</v>
      </c>
      <c r="T173">
        <f t="shared" si="71"/>
        <v>0</v>
      </c>
      <c r="U173">
        <f t="shared" si="72"/>
        <v>0</v>
      </c>
      <c r="V173">
        <f t="shared" si="73"/>
        <v>0</v>
      </c>
      <c r="W173">
        <f t="shared" si="74"/>
        <v>0</v>
      </c>
      <c r="X173">
        <f t="shared" si="75"/>
        <v>0</v>
      </c>
      <c r="Y173">
        <f t="shared" si="76"/>
        <v>27.500000000000004</v>
      </c>
      <c r="Z173">
        <f t="shared" si="77"/>
        <v>27.500000000000004</v>
      </c>
      <c r="AA173" cm="1">
        <f t="array" ref="AA173">SUMPRODUCT((Z173&lt;$Z$2:$Z$407)/COUNTIF($Z$2:$Z$407,$Z$2:$Z$407))+1</f>
        <v>71.000000000000071</v>
      </c>
      <c r="AB173" t="s">
        <v>384</v>
      </c>
    </row>
    <row r="174" spans="1:28" x14ac:dyDescent="0.15">
      <c r="A174" t="s">
        <v>209</v>
      </c>
      <c r="B174" t="s">
        <v>210</v>
      </c>
      <c r="C174" t="s">
        <v>217</v>
      </c>
      <c r="D174" t="s">
        <v>16</v>
      </c>
      <c r="E174" t="s">
        <v>1187</v>
      </c>
      <c r="F174" t="s">
        <v>218</v>
      </c>
      <c r="G174" t="s">
        <v>219</v>
      </c>
      <c r="H174" t="s">
        <v>213</v>
      </c>
      <c r="I174" t="s">
        <v>1147</v>
      </c>
      <c r="J174" t="s">
        <v>188</v>
      </c>
      <c r="K174" t="s">
        <v>220</v>
      </c>
      <c r="L174" t="s">
        <v>188</v>
      </c>
      <c r="M174" t="s">
        <v>213</v>
      </c>
      <c r="N174" t="str">
        <f t="shared" si="66"/>
        <v>0</v>
      </c>
      <c r="O174" s="70">
        <f t="shared" si="67"/>
        <v>0</v>
      </c>
      <c r="P174">
        <f t="shared" si="68"/>
        <v>1</v>
      </c>
      <c r="Q174">
        <f t="shared" si="69"/>
        <v>1</v>
      </c>
      <c r="R174">
        <v>0.5</v>
      </c>
      <c r="S174">
        <f t="shared" si="70"/>
        <v>3</v>
      </c>
      <c r="T174">
        <f t="shared" si="71"/>
        <v>0</v>
      </c>
      <c r="U174">
        <f t="shared" si="72"/>
        <v>3</v>
      </c>
      <c r="V174">
        <f t="shared" si="73"/>
        <v>7</v>
      </c>
      <c r="W174">
        <f t="shared" si="74"/>
        <v>0</v>
      </c>
      <c r="X174">
        <f t="shared" si="75"/>
        <v>14</v>
      </c>
      <c r="Y174">
        <f t="shared" si="76"/>
        <v>0</v>
      </c>
      <c r="Z174">
        <f t="shared" si="77"/>
        <v>27</v>
      </c>
      <c r="AA174" cm="1">
        <f t="array" ref="AA174">SUMPRODUCT((Z174&lt;$Z$2:$Z$407)/COUNTIF($Z$2:$Z$407,$Z$2:$Z$407))+1</f>
        <v>72.000000000000071</v>
      </c>
      <c r="AB174" t="s">
        <v>217</v>
      </c>
    </row>
    <row r="175" spans="1:28" x14ac:dyDescent="0.15">
      <c r="A175" t="s">
        <v>209</v>
      </c>
      <c r="B175" t="s">
        <v>225</v>
      </c>
      <c r="C175" t="s">
        <v>229</v>
      </c>
      <c r="D175" t="s">
        <v>16</v>
      </c>
      <c r="E175" t="s">
        <v>1187</v>
      </c>
      <c r="F175" t="s">
        <v>218</v>
      </c>
      <c r="G175" t="s">
        <v>230</v>
      </c>
      <c r="H175" t="s">
        <v>213</v>
      </c>
      <c r="I175" t="s">
        <v>1147</v>
      </c>
      <c r="J175" t="s">
        <v>188</v>
      </c>
      <c r="K175" t="s">
        <v>220</v>
      </c>
      <c r="L175" t="s">
        <v>188</v>
      </c>
      <c r="M175" t="s">
        <v>213</v>
      </c>
      <c r="N175" t="str">
        <f t="shared" si="66"/>
        <v>0</v>
      </c>
      <c r="O175" s="70">
        <f t="shared" si="67"/>
        <v>0</v>
      </c>
      <c r="P175">
        <f t="shared" si="68"/>
        <v>1</v>
      </c>
      <c r="Q175">
        <f t="shared" si="69"/>
        <v>1</v>
      </c>
      <c r="R175">
        <v>0.5</v>
      </c>
      <c r="S175">
        <f t="shared" si="70"/>
        <v>3</v>
      </c>
      <c r="T175">
        <f t="shared" si="71"/>
        <v>0</v>
      </c>
      <c r="U175">
        <f t="shared" si="72"/>
        <v>3</v>
      </c>
      <c r="V175">
        <f t="shared" si="73"/>
        <v>7</v>
      </c>
      <c r="W175">
        <f t="shared" si="74"/>
        <v>0</v>
      </c>
      <c r="X175">
        <f t="shared" si="75"/>
        <v>14</v>
      </c>
      <c r="Y175">
        <f t="shared" si="76"/>
        <v>0</v>
      </c>
      <c r="Z175">
        <f t="shared" si="77"/>
        <v>27</v>
      </c>
      <c r="AA175" cm="1">
        <f t="array" ref="AA175">SUMPRODUCT((Z175&lt;$Z$2:$Z$407)/COUNTIF($Z$2:$Z$407,$Z$2:$Z$407))+1</f>
        <v>72.000000000000071</v>
      </c>
      <c r="AB175" t="s">
        <v>229</v>
      </c>
    </row>
    <row r="176" spans="1:28" x14ac:dyDescent="0.15">
      <c r="A176" t="s">
        <v>819</v>
      </c>
      <c r="B176" t="s">
        <v>819</v>
      </c>
      <c r="C176" t="s">
        <v>827</v>
      </c>
      <c r="D176" t="s">
        <v>16</v>
      </c>
      <c r="E176" t="s">
        <v>1188</v>
      </c>
      <c r="F176" t="s">
        <v>359</v>
      </c>
      <c r="G176" t="s">
        <v>424</v>
      </c>
      <c r="H176" t="s">
        <v>188</v>
      </c>
      <c r="I176" t="s">
        <v>1147</v>
      </c>
      <c r="J176" t="s">
        <v>822</v>
      </c>
      <c r="K176" t="s">
        <v>1147</v>
      </c>
      <c r="L176" t="s">
        <v>822</v>
      </c>
      <c r="M176" t="s">
        <v>1147</v>
      </c>
      <c r="N176" t="str">
        <f t="shared" si="66"/>
        <v>0.2</v>
      </c>
      <c r="O176" s="70">
        <f t="shared" si="67"/>
        <v>1</v>
      </c>
      <c r="P176">
        <f t="shared" si="68"/>
        <v>0</v>
      </c>
      <c r="Q176">
        <f t="shared" si="69"/>
        <v>0</v>
      </c>
      <c r="S176">
        <f t="shared" si="70"/>
        <v>0</v>
      </c>
      <c r="T176">
        <f t="shared" si="71"/>
        <v>6</v>
      </c>
      <c r="U176">
        <f t="shared" si="72"/>
        <v>0</v>
      </c>
      <c r="V176">
        <f t="shared" si="73"/>
        <v>0</v>
      </c>
      <c r="W176">
        <f t="shared" si="74"/>
        <v>11</v>
      </c>
      <c r="X176">
        <f t="shared" si="75"/>
        <v>0</v>
      </c>
      <c r="Y176">
        <f t="shared" si="76"/>
        <v>10</v>
      </c>
      <c r="Z176">
        <f t="shared" si="77"/>
        <v>27</v>
      </c>
      <c r="AA176" cm="1">
        <f t="array" ref="AA176">SUMPRODUCT((Z176&lt;$Z$2:$Z$407)/COUNTIF($Z$2:$Z$407,$Z$2:$Z$407))+1</f>
        <v>72.000000000000071</v>
      </c>
      <c r="AB176" t="s">
        <v>827</v>
      </c>
    </row>
    <row r="177" spans="1:28" x14ac:dyDescent="0.15">
      <c r="A177" t="s">
        <v>819</v>
      </c>
      <c r="B177" t="s">
        <v>819</v>
      </c>
      <c r="C177" t="s">
        <v>830</v>
      </c>
      <c r="D177" t="s">
        <v>11</v>
      </c>
      <c r="E177" t="s">
        <v>1188</v>
      </c>
      <c r="F177" t="s">
        <v>831</v>
      </c>
      <c r="G177" t="s">
        <v>821</v>
      </c>
      <c r="H177" t="s">
        <v>188</v>
      </c>
      <c r="I177" t="s">
        <v>1147</v>
      </c>
      <c r="J177" t="s">
        <v>822</v>
      </c>
      <c r="K177" t="s">
        <v>1147</v>
      </c>
      <c r="L177" t="s">
        <v>47</v>
      </c>
      <c r="M177" t="s">
        <v>1147</v>
      </c>
      <c r="N177" t="str">
        <f t="shared" si="66"/>
        <v>0.2</v>
      </c>
      <c r="O177" s="70">
        <f t="shared" si="67"/>
        <v>1</v>
      </c>
      <c r="P177">
        <f t="shared" si="68"/>
        <v>0</v>
      </c>
      <c r="Q177">
        <f t="shared" si="69"/>
        <v>0</v>
      </c>
      <c r="S177">
        <f t="shared" si="70"/>
        <v>0</v>
      </c>
      <c r="T177">
        <f t="shared" si="71"/>
        <v>6</v>
      </c>
      <c r="U177">
        <f t="shared" si="72"/>
        <v>0</v>
      </c>
      <c r="V177">
        <f t="shared" si="73"/>
        <v>0</v>
      </c>
      <c r="W177">
        <f t="shared" si="74"/>
        <v>11</v>
      </c>
      <c r="X177">
        <f t="shared" si="75"/>
        <v>0</v>
      </c>
      <c r="Y177">
        <f t="shared" si="76"/>
        <v>10</v>
      </c>
      <c r="Z177">
        <f t="shared" si="77"/>
        <v>27</v>
      </c>
      <c r="AA177" cm="1">
        <f t="array" ref="AA177">SUMPRODUCT((Z177&lt;$Z$2:$Z$407)/COUNTIF($Z$2:$Z$407,$Z$2:$Z$407))+1</f>
        <v>72.000000000000071</v>
      </c>
      <c r="AB177" t="s">
        <v>830</v>
      </c>
    </row>
    <row r="178" spans="1:28" x14ac:dyDescent="0.15">
      <c r="A178" t="s">
        <v>400</v>
      </c>
      <c r="B178" t="s">
        <v>401</v>
      </c>
      <c r="C178" t="s">
        <v>412</v>
      </c>
      <c r="D178" t="s">
        <v>16</v>
      </c>
      <c r="E178" t="s">
        <v>1189</v>
      </c>
      <c r="F178" t="s">
        <v>405</v>
      </c>
      <c r="G178" t="s">
        <v>1147</v>
      </c>
      <c r="H178" t="s">
        <v>188</v>
      </c>
      <c r="I178" t="s">
        <v>1147</v>
      </c>
      <c r="J178" t="s">
        <v>304</v>
      </c>
      <c r="K178" t="s">
        <v>1147</v>
      </c>
      <c r="L178" t="s">
        <v>304</v>
      </c>
      <c r="M178" t="s">
        <v>1147</v>
      </c>
      <c r="N178" t="str">
        <f t="shared" si="66"/>
        <v>0.17</v>
      </c>
      <c r="O178" s="70">
        <f t="shared" si="67"/>
        <v>1</v>
      </c>
      <c r="P178">
        <f t="shared" si="68"/>
        <v>0</v>
      </c>
      <c r="Q178">
        <f t="shared" si="69"/>
        <v>0</v>
      </c>
      <c r="S178">
        <f t="shared" si="70"/>
        <v>0</v>
      </c>
      <c r="T178">
        <f t="shared" si="71"/>
        <v>6</v>
      </c>
      <c r="U178">
        <f t="shared" si="72"/>
        <v>0</v>
      </c>
      <c r="V178">
        <f t="shared" si="73"/>
        <v>0</v>
      </c>
      <c r="W178">
        <f t="shared" si="74"/>
        <v>11</v>
      </c>
      <c r="X178">
        <f t="shared" si="75"/>
        <v>0</v>
      </c>
      <c r="Y178">
        <f t="shared" si="76"/>
        <v>8.5</v>
      </c>
      <c r="Z178">
        <f t="shared" si="77"/>
        <v>25.5</v>
      </c>
      <c r="AA178" cm="1">
        <f t="array" ref="AA178">SUMPRODUCT((Z178&lt;$Z$2:$Z$407)/COUNTIF($Z$2:$Z$407,$Z$2:$Z$407))+1</f>
        <v>73.000000000000071</v>
      </c>
      <c r="AB178" t="s">
        <v>412</v>
      </c>
    </row>
    <row r="179" spans="1:28" x14ac:dyDescent="0.15">
      <c r="A179" t="s">
        <v>360</v>
      </c>
      <c r="B179" t="s">
        <v>357</v>
      </c>
      <c r="C179" s="70" t="s">
        <v>1277</v>
      </c>
      <c r="D179" t="s">
        <v>11</v>
      </c>
      <c r="E179" t="s">
        <v>1167</v>
      </c>
      <c r="F179" t="s">
        <v>381</v>
      </c>
      <c r="G179" t="s">
        <v>1147</v>
      </c>
      <c r="H179" t="s">
        <v>47</v>
      </c>
      <c r="I179" t="s">
        <v>1147</v>
      </c>
      <c r="J179" t="s">
        <v>47</v>
      </c>
      <c r="K179" t="s">
        <v>1147</v>
      </c>
      <c r="L179" t="s">
        <v>47</v>
      </c>
      <c r="M179" t="s">
        <v>1147</v>
      </c>
      <c r="N179" t="str">
        <f t="shared" si="66"/>
        <v>0.5</v>
      </c>
      <c r="O179" s="70">
        <f t="shared" si="67"/>
        <v>0</v>
      </c>
      <c r="P179">
        <f t="shared" si="68"/>
        <v>0</v>
      </c>
      <c r="Q179">
        <f t="shared" si="69"/>
        <v>0</v>
      </c>
      <c r="S179">
        <f t="shared" si="70"/>
        <v>0</v>
      </c>
      <c r="T179">
        <f t="shared" si="71"/>
        <v>0</v>
      </c>
      <c r="U179">
        <f t="shared" si="72"/>
        <v>0</v>
      </c>
      <c r="V179">
        <f t="shared" si="73"/>
        <v>0</v>
      </c>
      <c r="W179">
        <f t="shared" si="74"/>
        <v>0</v>
      </c>
      <c r="X179">
        <f t="shared" si="75"/>
        <v>0</v>
      </c>
      <c r="Y179">
        <f t="shared" si="76"/>
        <v>25</v>
      </c>
      <c r="Z179">
        <f t="shared" si="77"/>
        <v>25</v>
      </c>
      <c r="AA179" cm="1">
        <f t="array" ref="AA179">SUMPRODUCT((Z179&lt;$Z$2:$Z$407)/COUNTIF($Z$2:$Z$407,$Z$2:$Z$407))+1</f>
        <v>74.000000000000071</v>
      </c>
      <c r="AB179" t="s">
        <v>380</v>
      </c>
    </row>
    <row r="180" spans="1:28" x14ac:dyDescent="0.15">
      <c r="A180" t="s">
        <v>206</v>
      </c>
      <c r="B180" t="s">
        <v>742</v>
      </c>
      <c r="C180" t="s">
        <v>754</v>
      </c>
      <c r="D180" t="s">
        <v>16</v>
      </c>
      <c r="E180" t="s">
        <v>1167</v>
      </c>
      <c r="F180" t="s">
        <v>642</v>
      </c>
      <c r="G180" t="s">
        <v>1147</v>
      </c>
      <c r="H180" t="s">
        <v>47</v>
      </c>
      <c r="I180" t="s">
        <v>224</v>
      </c>
      <c r="J180" t="s">
        <v>47</v>
      </c>
      <c r="K180" t="s">
        <v>188</v>
      </c>
      <c r="L180" t="s">
        <v>47</v>
      </c>
      <c r="M180" t="s">
        <v>1147</v>
      </c>
      <c r="N180" t="str">
        <f t="shared" si="66"/>
        <v>0.5</v>
      </c>
      <c r="O180" s="70">
        <f t="shared" si="67"/>
        <v>0</v>
      </c>
      <c r="P180">
        <f t="shared" si="68"/>
        <v>0</v>
      </c>
      <c r="Q180">
        <f t="shared" si="69"/>
        <v>0</v>
      </c>
      <c r="S180">
        <f t="shared" si="70"/>
        <v>0</v>
      </c>
      <c r="T180">
        <f t="shared" si="71"/>
        <v>0</v>
      </c>
      <c r="U180">
        <f t="shared" si="72"/>
        <v>0</v>
      </c>
      <c r="V180">
        <f t="shared" si="73"/>
        <v>0</v>
      </c>
      <c r="W180">
        <f t="shared" si="74"/>
        <v>0</v>
      </c>
      <c r="X180">
        <f t="shared" si="75"/>
        <v>0</v>
      </c>
      <c r="Y180">
        <f t="shared" si="76"/>
        <v>25</v>
      </c>
      <c r="Z180">
        <f t="shared" si="77"/>
        <v>25</v>
      </c>
      <c r="AA180" cm="1">
        <f t="array" ref="AA180">SUMPRODUCT((Z180&lt;$Z$2:$Z$407)/COUNTIF($Z$2:$Z$407,$Z$2:$Z$407))+1</f>
        <v>74.000000000000071</v>
      </c>
      <c r="AB180" t="s">
        <v>754</v>
      </c>
    </row>
    <row r="181" spans="1:28" x14ac:dyDescent="0.15">
      <c r="A181" t="s">
        <v>492</v>
      </c>
      <c r="B181" t="s">
        <v>493</v>
      </c>
      <c r="C181" t="s">
        <v>501</v>
      </c>
      <c r="D181" t="s">
        <v>11</v>
      </c>
      <c r="E181" t="s">
        <v>1188</v>
      </c>
      <c r="F181" t="s">
        <v>502</v>
      </c>
      <c r="G181" t="s">
        <v>324</v>
      </c>
      <c r="H181" t="s">
        <v>60</v>
      </c>
      <c r="I181" t="s">
        <v>1147</v>
      </c>
      <c r="J181" t="s">
        <v>188</v>
      </c>
      <c r="K181" t="s">
        <v>1147</v>
      </c>
      <c r="L181" t="s">
        <v>60</v>
      </c>
      <c r="M181" t="s">
        <v>1147</v>
      </c>
      <c r="N181" t="str">
        <f t="shared" si="66"/>
        <v>0.2</v>
      </c>
      <c r="O181" s="70">
        <f t="shared" si="67"/>
        <v>0</v>
      </c>
      <c r="P181">
        <f t="shared" si="68"/>
        <v>1</v>
      </c>
      <c r="Q181">
        <f t="shared" si="69"/>
        <v>0</v>
      </c>
      <c r="S181">
        <f t="shared" si="70"/>
        <v>0</v>
      </c>
      <c r="T181">
        <f t="shared" si="71"/>
        <v>0</v>
      </c>
      <c r="U181">
        <f t="shared" si="72"/>
        <v>0</v>
      </c>
      <c r="V181">
        <f t="shared" si="73"/>
        <v>0</v>
      </c>
      <c r="W181">
        <f t="shared" si="74"/>
        <v>0</v>
      </c>
      <c r="X181">
        <f t="shared" si="75"/>
        <v>14</v>
      </c>
      <c r="Y181">
        <f t="shared" si="76"/>
        <v>10</v>
      </c>
      <c r="Z181">
        <f t="shared" si="77"/>
        <v>24</v>
      </c>
      <c r="AA181" cm="1">
        <f t="array" ref="AA181">SUMPRODUCT((Z181&lt;$Z$2:$Z$407)/COUNTIF($Z$2:$Z$407,$Z$2:$Z$407))+1</f>
        <v>75.000000000000071</v>
      </c>
      <c r="AB181" t="s">
        <v>501</v>
      </c>
    </row>
    <row r="182" spans="1:28" x14ac:dyDescent="0.15">
      <c r="A182" t="s">
        <v>492</v>
      </c>
      <c r="B182" t="s">
        <v>493</v>
      </c>
      <c r="C182" t="s">
        <v>503</v>
      </c>
      <c r="D182" t="s">
        <v>11</v>
      </c>
      <c r="E182" t="s">
        <v>1188</v>
      </c>
      <c r="F182" t="s">
        <v>429</v>
      </c>
      <c r="G182" t="s">
        <v>324</v>
      </c>
      <c r="H182" t="s">
        <v>60</v>
      </c>
      <c r="I182" t="s">
        <v>1147</v>
      </c>
      <c r="J182" t="s">
        <v>188</v>
      </c>
      <c r="K182" t="s">
        <v>1147</v>
      </c>
      <c r="L182" t="s">
        <v>60</v>
      </c>
      <c r="M182" t="s">
        <v>304</v>
      </c>
      <c r="N182" t="str">
        <f t="shared" si="66"/>
        <v>0.2</v>
      </c>
      <c r="O182" s="70">
        <f t="shared" si="67"/>
        <v>0</v>
      </c>
      <c r="P182">
        <f t="shared" si="68"/>
        <v>1</v>
      </c>
      <c r="Q182">
        <f t="shared" si="69"/>
        <v>0</v>
      </c>
      <c r="S182">
        <f t="shared" si="70"/>
        <v>0</v>
      </c>
      <c r="T182">
        <f t="shared" si="71"/>
        <v>0</v>
      </c>
      <c r="U182">
        <f t="shared" si="72"/>
        <v>0</v>
      </c>
      <c r="V182">
        <f t="shared" si="73"/>
        <v>0</v>
      </c>
      <c r="W182">
        <f t="shared" si="74"/>
        <v>0</v>
      </c>
      <c r="X182">
        <f t="shared" si="75"/>
        <v>14</v>
      </c>
      <c r="Y182">
        <f t="shared" si="76"/>
        <v>10</v>
      </c>
      <c r="Z182">
        <f t="shared" si="77"/>
        <v>24</v>
      </c>
      <c r="AA182" cm="1">
        <f t="array" ref="AA182">SUMPRODUCT((Z182&lt;$Z$2:$Z$407)/COUNTIF($Z$2:$Z$407,$Z$2:$Z$407))+1</f>
        <v>75.000000000000071</v>
      </c>
      <c r="AB182" t="s">
        <v>503</v>
      </c>
    </row>
    <row r="183" spans="1:28" x14ac:dyDescent="0.15">
      <c r="A183" t="s">
        <v>206</v>
      </c>
      <c r="B183" t="s">
        <v>742</v>
      </c>
      <c r="C183" t="s">
        <v>755</v>
      </c>
      <c r="D183" t="s">
        <v>16</v>
      </c>
      <c r="E183" t="s">
        <v>1170</v>
      </c>
      <c r="F183" t="s">
        <v>654</v>
      </c>
      <c r="G183" t="s">
        <v>1147</v>
      </c>
      <c r="H183" t="s">
        <v>47</v>
      </c>
      <c r="I183" t="s">
        <v>224</v>
      </c>
      <c r="J183" t="s">
        <v>47</v>
      </c>
      <c r="K183" t="s">
        <v>188</v>
      </c>
      <c r="L183" t="s">
        <v>47</v>
      </c>
      <c r="M183" t="s">
        <v>188</v>
      </c>
      <c r="N183" t="str">
        <f t="shared" si="66"/>
        <v>0.45</v>
      </c>
      <c r="O183" s="70">
        <f t="shared" si="67"/>
        <v>0</v>
      </c>
      <c r="P183">
        <f t="shared" si="68"/>
        <v>0</v>
      </c>
      <c r="Q183">
        <f t="shared" si="69"/>
        <v>0</v>
      </c>
      <c r="S183">
        <f t="shared" si="70"/>
        <v>0</v>
      </c>
      <c r="T183">
        <f t="shared" si="71"/>
        <v>0</v>
      </c>
      <c r="U183">
        <f t="shared" si="72"/>
        <v>0</v>
      </c>
      <c r="V183">
        <f t="shared" si="73"/>
        <v>0</v>
      </c>
      <c r="W183">
        <f t="shared" si="74"/>
        <v>0</v>
      </c>
      <c r="X183">
        <f t="shared" si="75"/>
        <v>0</v>
      </c>
      <c r="Y183">
        <f t="shared" si="76"/>
        <v>22.5</v>
      </c>
      <c r="Z183">
        <f t="shared" si="77"/>
        <v>22.5</v>
      </c>
      <c r="AA183" cm="1">
        <f t="array" ref="AA183">SUMPRODUCT((Z183&lt;$Z$2:$Z$407)/COUNTIF($Z$2:$Z$407,$Z$2:$Z$407))+1</f>
        <v>76.000000000000071</v>
      </c>
      <c r="AB183" t="s">
        <v>755</v>
      </c>
    </row>
    <row r="184" spans="1:28" x14ac:dyDescent="0.15">
      <c r="A184" t="s">
        <v>544</v>
      </c>
      <c r="B184" t="s">
        <v>545</v>
      </c>
      <c r="C184" s="70" t="s">
        <v>1294</v>
      </c>
      <c r="D184" t="s">
        <v>11</v>
      </c>
      <c r="E184" t="s">
        <v>1191</v>
      </c>
      <c r="F184" t="s">
        <v>576</v>
      </c>
      <c r="G184" t="s">
        <v>1147</v>
      </c>
      <c r="H184" t="s">
        <v>188</v>
      </c>
      <c r="I184" t="s">
        <v>1147</v>
      </c>
      <c r="J184" t="s">
        <v>13</v>
      </c>
      <c r="K184" t="s">
        <v>1147</v>
      </c>
      <c r="L184" t="s">
        <v>13</v>
      </c>
      <c r="M184" t="s">
        <v>1147</v>
      </c>
      <c r="N184" t="str">
        <f t="shared" si="66"/>
        <v>0.1</v>
      </c>
      <c r="O184" s="70">
        <f t="shared" si="67"/>
        <v>1</v>
      </c>
      <c r="P184">
        <f t="shared" si="68"/>
        <v>0</v>
      </c>
      <c r="Q184">
        <f t="shared" si="69"/>
        <v>0</v>
      </c>
      <c r="S184">
        <f t="shared" si="70"/>
        <v>0</v>
      </c>
      <c r="T184">
        <f t="shared" si="71"/>
        <v>6</v>
      </c>
      <c r="U184">
        <f t="shared" si="72"/>
        <v>0</v>
      </c>
      <c r="V184">
        <f t="shared" si="73"/>
        <v>0</v>
      </c>
      <c r="W184">
        <f t="shared" si="74"/>
        <v>11</v>
      </c>
      <c r="X184">
        <f t="shared" si="75"/>
        <v>0</v>
      </c>
      <c r="Y184">
        <f t="shared" si="76"/>
        <v>5</v>
      </c>
      <c r="Z184">
        <f t="shared" si="77"/>
        <v>22</v>
      </c>
      <c r="AA184" cm="1">
        <f t="array" ref="AA184">SUMPRODUCT((Z184&lt;$Z$2:$Z$407)/COUNTIF($Z$2:$Z$407,$Z$2:$Z$407))+1</f>
        <v>77.000000000000071</v>
      </c>
      <c r="AB184" t="s">
        <v>1190</v>
      </c>
    </row>
    <row r="185" spans="1:28" x14ac:dyDescent="0.15">
      <c r="A185" t="s">
        <v>544</v>
      </c>
      <c r="B185" t="s">
        <v>545</v>
      </c>
      <c r="C185" s="70" t="s">
        <v>1007</v>
      </c>
      <c r="D185" t="s">
        <v>16</v>
      </c>
      <c r="E185" t="s">
        <v>1191</v>
      </c>
      <c r="F185" t="s">
        <v>174</v>
      </c>
      <c r="G185" t="s">
        <v>1147</v>
      </c>
      <c r="H185" t="s">
        <v>188</v>
      </c>
      <c r="I185" t="s">
        <v>1147</v>
      </c>
      <c r="J185" t="s">
        <v>13</v>
      </c>
      <c r="K185" t="s">
        <v>1147</v>
      </c>
      <c r="L185" t="s">
        <v>13</v>
      </c>
      <c r="M185" t="s">
        <v>1147</v>
      </c>
      <c r="N185" t="str">
        <f t="shared" si="66"/>
        <v>0.1</v>
      </c>
      <c r="O185" s="70">
        <f t="shared" si="67"/>
        <v>1</v>
      </c>
      <c r="P185">
        <f t="shared" si="68"/>
        <v>0</v>
      </c>
      <c r="Q185">
        <f t="shared" si="69"/>
        <v>0</v>
      </c>
      <c r="S185">
        <f t="shared" si="70"/>
        <v>0</v>
      </c>
      <c r="T185">
        <f t="shared" si="71"/>
        <v>6</v>
      </c>
      <c r="U185">
        <f t="shared" si="72"/>
        <v>0</v>
      </c>
      <c r="V185">
        <f t="shared" si="73"/>
        <v>0</v>
      </c>
      <c r="W185">
        <f t="shared" si="74"/>
        <v>11</v>
      </c>
      <c r="X185">
        <f t="shared" si="75"/>
        <v>0</v>
      </c>
      <c r="Y185">
        <f t="shared" si="76"/>
        <v>5</v>
      </c>
      <c r="Z185">
        <f t="shared" si="77"/>
        <v>22</v>
      </c>
      <c r="AA185" cm="1">
        <f t="array" ref="AA185">SUMPRODUCT((Z185&lt;$Z$2:$Z$407)/COUNTIF($Z$2:$Z$407,$Z$2:$Z$407))+1</f>
        <v>77.000000000000071</v>
      </c>
      <c r="AB185" t="s">
        <v>1192</v>
      </c>
    </row>
    <row r="186" spans="1:28" x14ac:dyDescent="0.15">
      <c r="A186" t="s">
        <v>544</v>
      </c>
      <c r="B186" t="s">
        <v>545</v>
      </c>
      <c r="C186" s="70" t="s">
        <v>1255</v>
      </c>
      <c r="D186" t="s">
        <v>16</v>
      </c>
      <c r="E186" t="s">
        <v>1191</v>
      </c>
      <c r="F186" t="s">
        <v>526</v>
      </c>
      <c r="G186" t="s">
        <v>1147</v>
      </c>
      <c r="H186" t="s">
        <v>188</v>
      </c>
      <c r="I186" t="s">
        <v>1147</v>
      </c>
      <c r="J186" t="s">
        <v>13</v>
      </c>
      <c r="K186" t="s">
        <v>1147</v>
      </c>
      <c r="L186" t="s">
        <v>13</v>
      </c>
      <c r="M186" t="s">
        <v>549</v>
      </c>
      <c r="N186" t="str">
        <f t="shared" si="66"/>
        <v>0.1</v>
      </c>
      <c r="O186" s="70">
        <f t="shared" si="67"/>
        <v>1</v>
      </c>
      <c r="P186">
        <f t="shared" si="68"/>
        <v>0</v>
      </c>
      <c r="Q186">
        <f t="shared" si="69"/>
        <v>0</v>
      </c>
      <c r="S186">
        <f t="shared" si="70"/>
        <v>0</v>
      </c>
      <c r="T186">
        <f t="shared" si="71"/>
        <v>6</v>
      </c>
      <c r="U186">
        <f t="shared" si="72"/>
        <v>0</v>
      </c>
      <c r="V186">
        <f t="shared" si="73"/>
        <v>0</v>
      </c>
      <c r="W186">
        <f t="shared" si="74"/>
        <v>11</v>
      </c>
      <c r="X186">
        <f t="shared" si="75"/>
        <v>0</v>
      </c>
      <c r="Y186">
        <f t="shared" si="76"/>
        <v>5</v>
      </c>
      <c r="Z186">
        <f t="shared" si="77"/>
        <v>22</v>
      </c>
      <c r="AA186" cm="1">
        <f t="array" ref="AA186">SUMPRODUCT((Z186&lt;$Z$2:$Z$407)/COUNTIF($Z$2:$Z$407,$Z$2:$Z$407))+1</f>
        <v>77.000000000000071</v>
      </c>
      <c r="AB186" t="s">
        <v>591</v>
      </c>
    </row>
    <row r="187" spans="1:28" x14ac:dyDescent="0.15">
      <c r="A187" t="s">
        <v>544</v>
      </c>
      <c r="B187" t="s">
        <v>545</v>
      </c>
      <c r="C187" s="70" t="s">
        <v>1005</v>
      </c>
      <c r="D187" t="s">
        <v>16</v>
      </c>
      <c r="E187" t="s">
        <v>1191</v>
      </c>
      <c r="F187" t="s">
        <v>526</v>
      </c>
      <c r="G187" t="s">
        <v>1147</v>
      </c>
      <c r="H187" t="s">
        <v>188</v>
      </c>
      <c r="I187" t="s">
        <v>1147</v>
      </c>
      <c r="J187" t="s">
        <v>13</v>
      </c>
      <c r="K187" t="s">
        <v>1147</v>
      </c>
      <c r="L187" t="s">
        <v>13</v>
      </c>
      <c r="M187" t="s">
        <v>549</v>
      </c>
      <c r="N187" t="str">
        <f t="shared" si="66"/>
        <v>0.1</v>
      </c>
      <c r="O187" s="70">
        <f t="shared" si="67"/>
        <v>1</v>
      </c>
      <c r="P187">
        <f t="shared" si="68"/>
        <v>0</v>
      </c>
      <c r="Q187">
        <f t="shared" si="69"/>
        <v>0</v>
      </c>
      <c r="S187">
        <f t="shared" si="70"/>
        <v>0</v>
      </c>
      <c r="T187">
        <f t="shared" si="71"/>
        <v>6</v>
      </c>
      <c r="U187">
        <f t="shared" si="72"/>
        <v>0</v>
      </c>
      <c r="V187">
        <f t="shared" si="73"/>
        <v>0</v>
      </c>
      <c r="W187">
        <f t="shared" si="74"/>
        <v>11</v>
      </c>
      <c r="X187">
        <f t="shared" si="75"/>
        <v>0</v>
      </c>
      <c r="Y187">
        <f t="shared" si="76"/>
        <v>5</v>
      </c>
      <c r="Z187">
        <f t="shared" si="77"/>
        <v>22</v>
      </c>
      <c r="AA187" cm="1">
        <f t="array" ref="AA187">SUMPRODUCT((Z187&lt;$Z$2:$Z$407)/COUNTIF($Z$2:$Z$407,$Z$2:$Z$407))+1</f>
        <v>77.000000000000071</v>
      </c>
      <c r="AB187" t="s">
        <v>599</v>
      </c>
    </row>
    <row r="188" spans="1:28" x14ac:dyDescent="0.15">
      <c r="A188" t="s">
        <v>153</v>
      </c>
      <c r="B188" t="s">
        <v>154</v>
      </c>
      <c r="C188" t="s">
        <v>187</v>
      </c>
      <c r="D188" t="s">
        <v>16</v>
      </c>
      <c r="E188" t="s">
        <v>1193</v>
      </c>
      <c r="F188" t="s">
        <v>174</v>
      </c>
      <c r="G188" t="s">
        <v>1147</v>
      </c>
      <c r="H188" t="s">
        <v>188</v>
      </c>
      <c r="I188" t="s">
        <v>1147</v>
      </c>
      <c r="J188" t="s">
        <v>189</v>
      </c>
      <c r="K188" t="s">
        <v>190</v>
      </c>
      <c r="L188" t="s">
        <v>13</v>
      </c>
      <c r="M188" t="s">
        <v>1147</v>
      </c>
      <c r="N188" t="str">
        <f t="shared" si="66"/>
        <v>0.09</v>
      </c>
      <c r="O188" s="70">
        <f t="shared" si="67"/>
        <v>1</v>
      </c>
      <c r="P188">
        <f t="shared" si="68"/>
        <v>0</v>
      </c>
      <c r="Q188">
        <f t="shared" si="69"/>
        <v>0</v>
      </c>
      <c r="R188">
        <v>0</v>
      </c>
      <c r="S188">
        <f t="shared" si="70"/>
        <v>0</v>
      </c>
      <c r="T188">
        <f t="shared" si="71"/>
        <v>6</v>
      </c>
      <c r="U188">
        <f t="shared" si="72"/>
        <v>0</v>
      </c>
      <c r="V188">
        <f t="shared" si="73"/>
        <v>0</v>
      </c>
      <c r="W188">
        <f t="shared" si="74"/>
        <v>11</v>
      </c>
      <c r="X188">
        <f t="shared" si="75"/>
        <v>0</v>
      </c>
      <c r="Y188">
        <f t="shared" si="76"/>
        <v>4.5</v>
      </c>
      <c r="Z188">
        <f t="shared" si="77"/>
        <v>21.5</v>
      </c>
      <c r="AA188" cm="1">
        <f t="array" ref="AA188">SUMPRODUCT((Z188&lt;$Z$2:$Z$407)/COUNTIF($Z$2:$Z$407,$Z$2:$Z$407))+1</f>
        <v>78.000000000000071</v>
      </c>
      <c r="AB188" t="s">
        <v>187</v>
      </c>
    </row>
    <row r="189" spans="1:28" x14ac:dyDescent="0.15">
      <c r="A189" t="s">
        <v>297</v>
      </c>
      <c r="B189" t="s">
        <v>326</v>
      </c>
      <c r="C189" t="s">
        <v>335</v>
      </c>
      <c r="D189" t="s">
        <v>16</v>
      </c>
      <c r="E189" t="s">
        <v>1194</v>
      </c>
      <c r="F189" t="s">
        <v>336</v>
      </c>
      <c r="G189" t="s">
        <v>1147</v>
      </c>
      <c r="H189" t="s">
        <v>60</v>
      </c>
      <c r="I189" t="s">
        <v>60</v>
      </c>
      <c r="J189" t="s">
        <v>60</v>
      </c>
      <c r="K189" t="s">
        <v>1147</v>
      </c>
      <c r="L189" t="s">
        <v>60</v>
      </c>
      <c r="M189" t="s">
        <v>1147</v>
      </c>
      <c r="N189" t="str">
        <f t="shared" si="66"/>
        <v>0.15</v>
      </c>
      <c r="O189" s="70">
        <f t="shared" si="67"/>
        <v>0</v>
      </c>
      <c r="P189">
        <f t="shared" si="68"/>
        <v>0</v>
      </c>
      <c r="Q189">
        <f t="shared" si="69"/>
        <v>0</v>
      </c>
      <c r="R189">
        <v>1</v>
      </c>
      <c r="S189">
        <f t="shared" si="70"/>
        <v>6</v>
      </c>
      <c r="T189">
        <f t="shared" si="71"/>
        <v>0</v>
      </c>
      <c r="U189">
        <f t="shared" si="72"/>
        <v>6</v>
      </c>
      <c r="V189">
        <f t="shared" si="73"/>
        <v>0</v>
      </c>
      <c r="W189">
        <f t="shared" si="74"/>
        <v>0</v>
      </c>
      <c r="X189">
        <f t="shared" si="75"/>
        <v>0</v>
      </c>
      <c r="Y189">
        <f t="shared" si="76"/>
        <v>7.5</v>
      </c>
      <c r="Z189">
        <f t="shared" si="77"/>
        <v>19.5</v>
      </c>
      <c r="AA189" cm="1">
        <f t="array" ref="AA189">SUMPRODUCT((Z189&lt;$Z$2:$Z$407)/COUNTIF($Z$2:$Z$407,$Z$2:$Z$407))+1</f>
        <v>79.000000000000071</v>
      </c>
      <c r="AB189" t="s">
        <v>335</v>
      </c>
    </row>
    <row r="190" spans="1:28" x14ac:dyDescent="0.15">
      <c r="A190" t="s">
        <v>254</v>
      </c>
      <c r="B190" t="s">
        <v>255</v>
      </c>
      <c r="C190" t="s">
        <v>284</v>
      </c>
      <c r="D190" t="s">
        <v>16</v>
      </c>
      <c r="E190" t="s">
        <v>1195</v>
      </c>
      <c r="F190" t="s">
        <v>65</v>
      </c>
      <c r="G190" t="s">
        <v>1147</v>
      </c>
      <c r="H190" t="s">
        <v>60</v>
      </c>
      <c r="I190" t="s">
        <v>1147</v>
      </c>
      <c r="J190" t="s">
        <v>60</v>
      </c>
      <c r="K190" t="s">
        <v>1147</v>
      </c>
      <c r="L190" t="s">
        <v>60</v>
      </c>
      <c r="M190" t="s">
        <v>1147</v>
      </c>
      <c r="N190" t="str">
        <f t="shared" si="66"/>
        <v>0.13</v>
      </c>
      <c r="O190" s="70">
        <f t="shared" si="67"/>
        <v>0</v>
      </c>
      <c r="P190">
        <f t="shared" si="68"/>
        <v>0</v>
      </c>
      <c r="Q190">
        <f t="shared" si="69"/>
        <v>0</v>
      </c>
      <c r="R190">
        <v>1</v>
      </c>
      <c r="S190">
        <f t="shared" si="70"/>
        <v>6</v>
      </c>
      <c r="T190">
        <f t="shared" si="71"/>
        <v>0</v>
      </c>
      <c r="U190">
        <f t="shared" si="72"/>
        <v>6</v>
      </c>
      <c r="V190">
        <f t="shared" si="73"/>
        <v>0</v>
      </c>
      <c r="W190">
        <f t="shared" si="74"/>
        <v>0</v>
      </c>
      <c r="X190">
        <f t="shared" si="75"/>
        <v>0</v>
      </c>
      <c r="Y190">
        <f t="shared" si="76"/>
        <v>6.5</v>
      </c>
      <c r="Z190">
        <f t="shared" si="77"/>
        <v>18.5</v>
      </c>
      <c r="AA190" cm="1">
        <f t="array" ref="AA190">SUMPRODUCT((Z190&lt;$Z$2:$Z$407)/COUNTIF($Z$2:$Z$407,$Z$2:$Z$407))+1</f>
        <v>80.000000000000071</v>
      </c>
      <c r="AB190" t="s">
        <v>284</v>
      </c>
    </row>
    <row r="191" spans="1:28" x14ac:dyDescent="0.15">
      <c r="A191" t="s">
        <v>297</v>
      </c>
      <c r="B191" t="s">
        <v>308</v>
      </c>
      <c r="C191" t="s">
        <v>321</v>
      </c>
      <c r="D191" t="s">
        <v>16</v>
      </c>
      <c r="E191" t="s">
        <v>1181</v>
      </c>
      <c r="F191" t="s">
        <v>319</v>
      </c>
      <c r="G191" t="s">
        <v>320</v>
      </c>
      <c r="H191" t="s">
        <v>60</v>
      </c>
      <c r="I191" t="s">
        <v>1147</v>
      </c>
      <c r="J191" t="s">
        <v>1147</v>
      </c>
      <c r="K191" t="s">
        <v>1147</v>
      </c>
      <c r="L191" t="s">
        <v>1147</v>
      </c>
      <c r="M191" t="s">
        <v>1147</v>
      </c>
      <c r="N191" t="str">
        <f t="shared" si="66"/>
        <v>0.12</v>
      </c>
      <c r="O191" s="70">
        <f t="shared" si="67"/>
        <v>0</v>
      </c>
      <c r="P191">
        <f t="shared" si="68"/>
        <v>0</v>
      </c>
      <c r="Q191">
        <f t="shared" si="69"/>
        <v>0</v>
      </c>
      <c r="R191">
        <v>1</v>
      </c>
      <c r="S191">
        <f t="shared" si="70"/>
        <v>6</v>
      </c>
      <c r="T191">
        <f t="shared" si="71"/>
        <v>0</v>
      </c>
      <c r="U191">
        <f t="shared" si="72"/>
        <v>6</v>
      </c>
      <c r="V191">
        <f t="shared" si="73"/>
        <v>0</v>
      </c>
      <c r="W191">
        <f t="shared" si="74"/>
        <v>0</v>
      </c>
      <c r="X191">
        <f t="shared" si="75"/>
        <v>0</v>
      </c>
      <c r="Y191">
        <f t="shared" si="76"/>
        <v>6</v>
      </c>
      <c r="Z191">
        <f t="shared" si="77"/>
        <v>18</v>
      </c>
      <c r="AA191" cm="1">
        <f t="array" ref="AA191">SUMPRODUCT((Z191&lt;$Z$2:$Z$407)/COUNTIF($Z$2:$Z$407,$Z$2:$Z$407))+1</f>
        <v>81.000000000000071</v>
      </c>
      <c r="AB191" t="s">
        <v>321</v>
      </c>
    </row>
    <row r="192" spans="1:28" x14ac:dyDescent="0.15">
      <c r="A192" t="s">
        <v>798</v>
      </c>
      <c r="B192" t="s">
        <v>798</v>
      </c>
      <c r="C192" t="s">
        <v>814</v>
      </c>
      <c r="D192" t="s">
        <v>11</v>
      </c>
      <c r="E192" t="s">
        <v>1196</v>
      </c>
      <c r="F192" t="s">
        <v>802</v>
      </c>
      <c r="G192" t="s">
        <v>1147</v>
      </c>
      <c r="H192" t="s">
        <v>60</v>
      </c>
      <c r="I192" t="s">
        <v>1147</v>
      </c>
      <c r="J192" t="s">
        <v>60</v>
      </c>
      <c r="K192" t="s">
        <v>1147</v>
      </c>
      <c r="L192" t="s">
        <v>188</v>
      </c>
      <c r="M192" t="s">
        <v>1147</v>
      </c>
      <c r="N192" t="str">
        <f t="shared" si="66"/>
        <v>0.21</v>
      </c>
      <c r="O192" s="70">
        <f t="shared" si="67"/>
        <v>0</v>
      </c>
      <c r="P192">
        <f t="shared" si="68"/>
        <v>0</v>
      </c>
      <c r="Q192">
        <f t="shared" si="69"/>
        <v>1</v>
      </c>
      <c r="S192">
        <f t="shared" si="70"/>
        <v>0</v>
      </c>
      <c r="T192">
        <f t="shared" si="71"/>
        <v>0</v>
      </c>
      <c r="U192">
        <f t="shared" si="72"/>
        <v>0</v>
      </c>
      <c r="V192">
        <f t="shared" si="73"/>
        <v>7</v>
      </c>
      <c r="W192">
        <f t="shared" si="74"/>
        <v>0</v>
      </c>
      <c r="X192">
        <f t="shared" si="75"/>
        <v>0</v>
      </c>
      <c r="Y192">
        <f t="shared" si="76"/>
        <v>10.5</v>
      </c>
      <c r="Z192">
        <f t="shared" si="77"/>
        <v>17.5</v>
      </c>
      <c r="AA192" cm="1">
        <f t="array" ref="AA192">SUMPRODUCT((Z192&lt;$Z$2:$Z$407)/COUNTIF($Z$2:$Z$407,$Z$2:$Z$407))+1</f>
        <v>82.000000000000071</v>
      </c>
      <c r="AB192" t="s">
        <v>814</v>
      </c>
    </row>
    <row r="193" spans="1:28" x14ac:dyDescent="0.15">
      <c r="A193" t="s">
        <v>297</v>
      </c>
      <c r="B193" t="s">
        <v>300</v>
      </c>
      <c r="C193" s="70" t="s">
        <v>1284</v>
      </c>
      <c r="D193" t="s">
        <v>16</v>
      </c>
      <c r="E193">
        <v>0.08</v>
      </c>
      <c r="F193" s="70" t="s">
        <v>1285</v>
      </c>
      <c r="H193" s="70" t="s">
        <v>260</v>
      </c>
      <c r="I193" t="s">
        <v>1147</v>
      </c>
      <c r="J193" t="s">
        <v>60</v>
      </c>
      <c r="K193" s="70" t="s">
        <v>260</v>
      </c>
      <c r="M193" t="s">
        <v>1147</v>
      </c>
      <c r="N193">
        <f t="shared" si="66"/>
        <v>0.08</v>
      </c>
      <c r="O193" s="70">
        <f t="shared" si="67"/>
        <v>0</v>
      </c>
      <c r="P193">
        <f t="shared" si="68"/>
        <v>0</v>
      </c>
      <c r="Q193">
        <f t="shared" si="69"/>
        <v>0</v>
      </c>
      <c r="R193">
        <v>1</v>
      </c>
      <c r="S193">
        <f t="shared" si="70"/>
        <v>6</v>
      </c>
      <c r="T193">
        <f t="shared" si="71"/>
        <v>0</v>
      </c>
      <c r="U193">
        <f t="shared" si="72"/>
        <v>6</v>
      </c>
      <c r="V193">
        <f t="shared" si="73"/>
        <v>0</v>
      </c>
      <c r="W193">
        <f t="shared" si="74"/>
        <v>0</v>
      </c>
      <c r="X193">
        <f t="shared" si="75"/>
        <v>0</v>
      </c>
      <c r="Y193">
        <f t="shared" si="76"/>
        <v>4</v>
      </c>
      <c r="Z193">
        <f t="shared" si="77"/>
        <v>16</v>
      </c>
      <c r="AA193" cm="1">
        <f t="array" ref="AA193">SUMPRODUCT((Z193&lt;$Z$2:$Z$407)/COUNTIF($Z$2:$Z$407,$Z$2:$Z$407))+1</f>
        <v>83.000000000000071</v>
      </c>
      <c r="AB193" s="70" t="s">
        <v>1284</v>
      </c>
    </row>
    <row r="194" spans="1:28" x14ac:dyDescent="0.15">
      <c r="A194" t="s">
        <v>798</v>
      </c>
      <c r="B194" t="s">
        <v>798</v>
      </c>
      <c r="C194" t="s">
        <v>818</v>
      </c>
      <c r="D194" t="s">
        <v>16</v>
      </c>
      <c r="E194" t="s">
        <v>1197</v>
      </c>
      <c r="F194" t="s">
        <v>315</v>
      </c>
      <c r="G194" t="s">
        <v>1147</v>
      </c>
      <c r="H194" t="s">
        <v>60</v>
      </c>
      <c r="I194" t="s">
        <v>1147</v>
      </c>
      <c r="J194" t="s">
        <v>60</v>
      </c>
      <c r="K194" t="s">
        <v>1147</v>
      </c>
      <c r="L194" t="s">
        <v>188</v>
      </c>
      <c r="M194" t="s">
        <v>1147</v>
      </c>
      <c r="N194" t="str">
        <f t="shared" si="66"/>
        <v>0.18</v>
      </c>
      <c r="O194" s="70">
        <f t="shared" si="67"/>
        <v>0</v>
      </c>
      <c r="P194">
        <f t="shared" si="68"/>
        <v>0</v>
      </c>
      <c r="Q194">
        <f t="shared" si="69"/>
        <v>1</v>
      </c>
      <c r="S194">
        <f t="shared" si="70"/>
        <v>0</v>
      </c>
      <c r="T194">
        <f t="shared" si="71"/>
        <v>0</v>
      </c>
      <c r="U194">
        <f t="shared" si="72"/>
        <v>0</v>
      </c>
      <c r="V194">
        <f t="shared" si="73"/>
        <v>7</v>
      </c>
      <c r="W194">
        <f t="shared" si="74"/>
        <v>0</v>
      </c>
      <c r="X194">
        <f t="shared" si="75"/>
        <v>0</v>
      </c>
      <c r="Y194">
        <f t="shared" si="76"/>
        <v>9</v>
      </c>
      <c r="Z194">
        <f t="shared" si="77"/>
        <v>16</v>
      </c>
      <c r="AA194" cm="1">
        <f t="array" ref="AA194">SUMPRODUCT((Z194&lt;$Z$2:$Z$407)/COUNTIF($Z$2:$Z$407,$Z$2:$Z$407))+1</f>
        <v>83.000000000000071</v>
      </c>
      <c r="AB194" t="s">
        <v>818</v>
      </c>
    </row>
    <row r="195" spans="1:28" x14ac:dyDescent="0.15">
      <c r="A195" s="88" t="s">
        <v>254</v>
      </c>
      <c r="B195" s="88" t="s">
        <v>287</v>
      </c>
      <c r="C195" s="88" t="s">
        <v>292</v>
      </c>
      <c r="D195" s="88" t="s">
        <v>16</v>
      </c>
      <c r="E195" s="88" t="s">
        <v>1198</v>
      </c>
      <c r="F195" s="88" t="s">
        <v>293</v>
      </c>
      <c r="G195" s="88" t="s">
        <v>1147</v>
      </c>
      <c r="H195" s="88" t="s">
        <v>260</v>
      </c>
      <c r="I195" s="88" t="s">
        <v>1147</v>
      </c>
      <c r="J195" s="88" t="s">
        <v>294</v>
      </c>
      <c r="K195" s="88" t="s">
        <v>1147</v>
      </c>
      <c r="L195" s="88" t="s">
        <v>260</v>
      </c>
      <c r="M195" s="88" t="s">
        <v>1147</v>
      </c>
      <c r="N195" s="88" t="str">
        <f t="shared" si="66"/>
        <v>0.05</v>
      </c>
      <c r="O195" s="88">
        <f t="shared" si="67"/>
        <v>0</v>
      </c>
      <c r="P195" s="88">
        <f t="shared" si="68"/>
        <v>0</v>
      </c>
      <c r="Q195" s="88">
        <f t="shared" si="69"/>
        <v>0</v>
      </c>
      <c r="R195" s="88">
        <v>1</v>
      </c>
      <c r="S195" s="88">
        <f t="shared" si="70"/>
        <v>6</v>
      </c>
      <c r="T195" s="88">
        <f t="shared" si="71"/>
        <v>0</v>
      </c>
      <c r="U195" s="88">
        <f t="shared" si="72"/>
        <v>6</v>
      </c>
      <c r="V195" s="88">
        <f t="shared" si="73"/>
        <v>0</v>
      </c>
      <c r="W195" s="88">
        <f t="shared" si="74"/>
        <v>0</v>
      </c>
      <c r="X195" s="88">
        <f t="shared" si="75"/>
        <v>0</v>
      </c>
      <c r="Y195" s="88">
        <f t="shared" si="76"/>
        <v>2.5</v>
      </c>
      <c r="Z195" s="88">
        <f t="shared" si="77"/>
        <v>14.5</v>
      </c>
      <c r="AA195" cm="1">
        <f t="array" ref="AA195">SUMPRODUCT((Z195&lt;$Z$2:$Z$407)/COUNTIF($Z$2:$Z$407,$Z$2:$Z$407))+1</f>
        <v>84.000000000000071</v>
      </c>
      <c r="AB195" s="88" t="s">
        <v>292</v>
      </c>
    </row>
    <row r="196" spans="1:28" hidden="1" x14ac:dyDescent="0.15">
      <c r="O196" s="70"/>
    </row>
    <row r="197" spans="1:28" x14ac:dyDescent="0.15">
      <c r="A197" t="s">
        <v>798</v>
      </c>
      <c r="B197" t="s">
        <v>798</v>
      </c>
      <c r="C197" t="s">
        <v>817</v>
      </c>
      <c r="D197" t="s">
        <v>16</v>
      </c>
      <c r="E197" t="s">
        <v>1194</v>
      </c>
      <c r="F197" t="s">
        <v>69</v>
      </c>
      <c r="G197" t="s">
        <v>1147</v>
      </c>
      <c r="H197" t="s">
        <v>60</v>
      </c>
      <c r="I197" t="s">
        <v>1147</v>
      </c>
      <c r="J197" t="s">
        <v>60</v>
      </c>
      <c r="K197" t="s">
        <v>1147</v>
      </c>
      <c r="L197" t="s">
        <v>188</v>
      </c>
      <c r="M197" t="s">
        <v>1147</v>
      </c>
      <c r="N197" t="str">
        <f t="shared" ref="N197:N214" si="78">E197</f>
        <v>0.15</v>
      </c>
      <c r="O197" s="70">
        <f t="shared" ref="O197:O214" si="79">COUNTIF(H197,"US")</f>
        <v>0</v>
      </c>
      <c r="P197">
        <f t="shared" ref="P197:P214" si="80">COUNTIF(J197,"US")</f>
        <v>0</v>
      </c>
      <c r="Q197">
        <f t="shared" ref="Q197:Q214" si="81">COUNTIF(L197,"US")</f>
        <v>1</v>
      </c>
      <c r="S197">
        <f t="shared" ref="S197:S214" si="82">IF(R197=0,0,IF(R197=0.5,3,6))</f>
        <v>0</v>
      </c>
      <c r="T197">
        <f t="shared" ref="T197:T214" si="83">IF(O197=1,6,0)</f>
        <v>0</v>
      </c>
      <c r="U197">
        <f t="shared" ref="U197:U214" si="84">IF(R197=0,0,IF(R197=0.5,3,6))</f>
        <v>0</v>
      </c>
      <c r="V197">
        <f t="shared" ref="V197:V214" si="85">IF(Q197=1,7,0)</f>
        <v>7</v>
      </c>
      <c r="W197">
        <f t="shared" ref="W197:W214" si="86">IF(O197=1,11,0)</f>
        <v>0</v>
      </c>
      <c r="X197">
        <f t="shared" ref="X197:X214" si="87">IF(P197=1,14,0)</f>
        <v>0</v>
      </c>
      <c r="Y197">
        <f t="shared" ref="Y197:Y214" si="88">(0.5*N197)*100</f>
        <v>7.5</v>
      </c>
      <c r="Z197">
        <f t="shared" ref="Z197:Z214" si="89">SUM(S197:Y197)</f>
        <v>14.5</v>
      </c>
      <c r="AA197" cm="1">
        <f t="array" ref="AA197">SUMPRODUCT((Z197&lt;$Z$2:$Z$407)/COUNTIF($Z$2:$Z$407,$Z$2:$Z$407))+1</f>
        <v>84.000000000000071</v>
      </c>
      <c r="AB197" t="s">
        <v>817</v>
      </c>
    </row>
    <row r="198" spans="1:28" x14ac:dyDescent="0.15">
      <c r="A198" t="s">
        <v>297</v>
      </c>
      <c r="B198" t="s">
        <v>300</v>
      </c>
      <c r="C198" t="s">
        <v>305</v>
      </c>
      <c r="D198" t="s">
        <v>16</v>
      </c>
      <c r="E198" t="s">
        <v>1199</v>
      </c>
      <c r="F198" t="s">
        <v>306</v>
      </c>
      <c r="G198" t="s">
        <v>296</v>
      </c>
      <c r="H198" t="s">
        <v>304</v>
      </c>
      <c r="I198" t="s">
        <v>1147</v>
      </c>
      <c r="J198" t="s">
        <v>60</v>
      </c>
      <c r="K198" t="s">
        <v>1147</v>
      </c>
      <c r="L198" t="s">
        <v>304</v>
      </c>
      <c r="M198" t="s">
        <v>1147</v>
      </c>
      <c r="N198" t="str">
        <f t="shared" si="78"/>
        <v>0.03</v>
      </c>
      <c r="O198" s="70">
        <f t="shared" si="79"/>
        <v>0</v>
      </c>
      <c r="P198">
        <f t="shared" si="80"/>
        <v>0</v>
      </c>
      <c r="Q198">
        <f t="shared" si="81"/>
        <v>0</v>
      </c>
      <c r="R198">
        <v>1</v>
      </c>
      <c r="S198">
        <f t="shared" si="82"/>
        <v>6</v>
      </c>
      <c r="T198">
        <f t="shared" si="83"/>
        <v>0</v>
      </c>
      <c r="U198">
        <f t="shared" si="84"/>
        <v>6</v>
      </c>
      <c r="V198">
        <f t="shared" si="85"/>
        <v>0</v>
      </c>
      <c r="W198">
        <f t="shared" si="86"/>
        <v>0</v>
      </c>
      <c r="X198">
        <f t="shared" si="87"/>
        <v>0</v>
      </c>
      <c r="Y198">
        <f t="shared" si="88"/>
        <v>1.5</v>
      </c>
      <c r="Z198">
        <f t="shared" si="89"/>
        <v>13.5</v>
      </c>
      <c r="AA198" cm="1">
        <f t="array" ref="AA198">SUMPRODUCT((Z198&lt;$Z$2:$Z$407)/COUNTIF($Z$2:$Z$407,$Z$2:$Z$407))+1</f>
        <v>85.000000000000071</v>
      </c>
      <c r="AB198" t="s">
        <v>305</v>
      </c>
    </row>
    <row r="199" spans="1:28" x14ac:dyDescent="0.15">
      <c r="A199" t="s">
        <v>297</v>
      </c>
      <c r="B199" t="s">
        <v>326</v>
      </c>
      <c r="C199" t="s">
        <v>345</v>
      </c>
      <c r="D199" t="s">
        <v>16</v>
      </c>
      <c r="E199" t="s">
        <v>1199</v>
      </c>
      <c r="F199" t="s">
        <v>306</v>
      </c>
      <c r="G199" t="s">
        <v>296</v>
      </c>
      <c r="H199" t="s">
        <v>304</v>
      </c>
      <c r="I199" t="s">
        <v>1147</v>
      </c>
      <c r="J199" t="s">
        <v>60</v>
      </c>
      <c r="K199" t="s">
        <v>304</v>
      </c>
      <c r="L199" t="s">
        <v>60</v>
      </c>
      <c r="M199" t="s">
        <v>1147</v>
      </c>
      <c r="N199" t="str">
        <f t="shared" si="78"/>
        <v>0.03</v>
      </c>
      <c r="O199" s="70">
        <f t="shared" si="79"/>
        <v>0</v>
      </c>
      <c r="P199">
        <f t="shared" si="80"/>
        <v>0</v>
      </c>
      <c r="Q199">
        <f t="shared" si="81"/>
        <v>0</v>
      </c>
      <c r="R199">
        <v>1</v>
      </c>
      <c r="S199">
        <f t="shared" si="82"/>
        <v>6</v>
      </c>
      <c r="T199">
        <f t="shared" si="83"/>
        <v>0</v>
      </c>
      <c r="U199">
        <f t="shared" si="84"/>
        <v>6</v>
      </c>
      <c r="V199">
        <f t="shared" si="85"/>
        <v>0</v>
      </c>
      <c r="W199">
        <f t="shared" si="86"/>
        <v>0</v>
      </c>
      <c r="X199">
        <f t="shared" si="87"/>
        <v>0</v>
      </c>
      <c r="Y199">
        <f t="shared" si="88"/>
        <v>1.5</v>
      </c>
      <c r="Z199">
        <f t="shared" si="89"/>
        <v>13.5</v>
      </c>
      <c r="AA199" cm="1">
        <f t="array" ref="AA199">SUMPRODUCT((Z199&lt;$Z$2:$Z$407)/COUNTIF($Z$2:$Z$407,$Z$2:$Z$407))+1</f>
        <v>85.000000000000071</v>
      </c>
      <c r="AB199" t="s">
        <v>345</v>
      </c>
    </row>
    <row r="200" spans="1:28" x14ac:dyDescent="0.15">
      <c r="A200" t="s">
        <v>297</v>
      </c>
      <c r="B200" t="s">
        <v>300</v>
      </c>
      <c r="C200" t="s">
        <v>302</v>
      </c>
      <c r="D200" t="s">
        <v>16</v>
      </c>
      <c r="E200" t="s">
        <v>1200</v>
      </c>
      <c r="F200" t="s">
        <v>303</v>
      </c>
      <c r="G200" t="s">
        <v>296</v>
      </c>
      <c r="H200" t="s">
        <v>304</v>
      </c>
      <c r="I200" t="s">
        <v>1147</v>
      </c>
      <c r="J200" t="s">
        <v>60</v>
      </c>
      <c r="K200" t="s">
        <v>304</v>
      </c>
      <c r="L200" t="s">
        <v>60</v>
      </c>
      <c r="M200" t="s">
        <v>1147</v>
      </c>
      <c r="N200" t="str">
        <f t="shared" si="78"/>
        <v>0.02</v>
      </c>
      <c r="O200" s="70">
        <f t="shared" si="79"/>
        <v>0</v>
      </c>
      <c r="P200">
        <f t="shared" si="80"/>
        <v>0</v>
      </c>
      <c r="Q200">
        <f t="shared" si="81"/>
        <v>0</v>
      </c>
      <c r="R200">
        <v>1</v>
      </c>
      <c r="S200">
        <f t="shared" si="82"/>
        <v>6</v>
      </c>
      <c r="T200">
        <f t="shared" si="83"/>
        <v>0</v>
      </c>
      <c r="U200">
        <f t="shared" si="84"/>
        <v>6</v>
      </c>
      <c r="V200">
        <f t="shared" si="85"/>
        <v>0</v>
      </c>
      <c r="W200">
        <f t="shared" si="86"/>
        <v>0</v>
      </c>
      <c r="X200">
        <f t="shared" si="87"/>
        <v>0</v>
      </c>
      <c r="Y200">
        <f t="shared" si="88"/>
        <v>1</v>
      </c>
      <c r="Z200">
        <f t="shared" si="89"/>
        <v>13</v>
      </c>
      <c r="AA200" cm="1">
        <f t="array" ref="AA200">SUMPRODUCT((Z200&lt;$Z$2:$Z$407)/COUNTIF($Z$2:$Z$407,$Z$2:$Z$407))+1</f>
        <v>86.000000000000071</v>
      </c>
      <c r="AB200" t="s">
        <v>302</v>
      </c>
    </row>
    <row r="201" spans="1:28" x14ac:dyDescent="0.15">
      <c r="A201" t="s">
        <v>297</v>
      </c>
      <c r="B201" s="70" t="s">
        <v>326</v>
      </c>
      <c r="C201" t="s">
        <v>307</v>
      </c>
      <c r="D201" t="s">
        <v>16</v>
      </c>
      <c r="E201" t="s">
        <v>1200</v>
      </c>
      <c r="F201" t="s">
        <v>303</v>
      </c>
      <c r="G201" t="s">
        <v>296</v>
      </c>
      <c r="H201" t="s">
        <v>304</v>
      </c>
      <c r="I201" t="s">
        <v>1147</v>
      </c>
      <c r="J201" t="s">
        <v>60</v>
      </c>
      <c r="K201" t="s">
        <v>1147</v>
      </c>
      <c r="L201" t="s">
        <v>304</v>
      </c>
      <c r="M201" t="s">
        <v>1147</v>
      </c>
      <c r="N201" t="str">
        <f t="shared" si="78"/>
        <v>0.02</v>
      </c>
      <c r="O201" s="70">
        <f t="shared" si="79"/>
        <v>0</v>
      </c>
      <c r="P201">
        <f t="shared" si="80"/>
        <v>0</v>
      </c>
      <c r="Q201">
        <f t="shared" si="81"/>
        <v>0</v>
      </c>
      <c r="R201">
        <v>1</v>
      </c>
      <c r="S201">
        <f t="shared" si="82"/>
        <v>6</v>
      </c>
      <c r="T201">
        <f t="shared" si="83"/>
        <v>0</v>
      </c>
      <c r="U201">
        <f t="shared" si="84"/>
        <v>6</v>
      </c>
      <c r="V201">
        <f t="shared" si="85"/>
        <v>0</v>
      </c>
      <c r="W201">
        <f t="shared" si="86"/>
        <v>0</v>
      </c>
      <c r="X201">
        <f t="shared" si="87"/>
        <v>0</v>
      </c>
      <c r="Y201">
        <f t="shared" si="88"/>
        <v>1</v>
      </c>
      <c r="Z201">
        <f t="shared" si="89"/>
        <v>13</v>
      </c>
      <c r="AA201" cm="1">
        <f t="array" ref="AA201">SUMPRODUCT((Z201&lt;$Z$2:$Z$407)/COUNTIF($Z$2:$Z$407,$Z$2:$Z$407))+1</f>
        <v>86.000000000000071</v>
      </c>
      <c r="AB201" t="s">
        <v>307</v>
      </c>
    </row>
    <row r="202" spans="1:28" x14ac:dyDescent="0.15">
      <c r="A202" t="s">
        <v>638</v>
      </c>
      <c r="B202" t="s">
        <v>645</v>
      </c>
      <c r="C202" s="70" t="s">
        <v>1265</v>
      </c>
      <c r="D202" t="s">
        <v>16</v>
      </c>
      <c r="E202" t="s">
        <v>1186</v>
      </c>
      <c r="F202" t="s">
        <v>658</v>
      </c>
      <c r="G202" t="s">
        <v>177</v>
      </c>
      <c r="H202" t="s">
        <v>47</v>
      </c>
      <c r="I202" t="s">
        <v>1147</v>
      </c>
      <c r="J202" t="s">
        <v>47</v>
      </c>
      <c r="K202" t="s">
        <v>1147</v>
      </c>
      <c r="L202" t="s">
        <v>47</v>
      </c>
      <c r="M202" t="s">
        <v>1147</v>
      </c>
      <c r="N202" t="str">
        <f t="shared" si="78"/>
        <v>0.25</v>
      </c>
      <c r="O202" s="70">
        <f t="shared" si="79"/>
        <v>0</v>
      </c>
      <c r="P202">
        <f t="shared" si="80"/>
        <v>0</v>
      </c>
      <c r="Q202">
        <f t="shared" si="81"/>
        <v>0</v>
      </c>
      <c r="S202">
        <f t="shared" si="82"/>
        <v>0</v>
      </c>
      <c r="T202">
        <f t="shared" si="83"/>
        <v>0</v>
      </c>
      <c r="U202">
        <f t="shared" si="84"/>
        <v>0</v>
      </c>
      <c r="V202">
        <f t="shared" si="85"/>
        <v>0</v>
      </c>
      <c r="W202">
        <f t="shared" si="86"/>
        <v>0</v>
      </c>
      <c r="X202">
        <f t="shared" si="87"/>
        <v>0</v>
      </c>
      <c r="Y202">
        <f t="shared" si="88"/>
        <v>12.5</v>
      </c>
      <c r="Z202">
        <f t="shared" si="89"/>
        <v>12.5</v>
      </c>
      <c r="AA202" cm="1">
        <f t="array" ref="AA202">SUMPRODUCT((Z202&lt;$Z$2:$Z$407)/COUNTIF($Z$2:$Z$407,$Z$2:$Z$407))+1</f>
        <v>87.000000000000071</v>
      </c>
      <c r="AB202" t="s">
        <v>657</v>
      </c>
    </row>
    <row r="203" spans="1:28" x14ac:dyDescent="0.15">
      <c r="A203" t="s">
        <v>445</v>
      </c>
      <c r="B203" t="s">
        <v>466</v>
      </c>
      <c r="C203" t="s">
        <v>486</v>
      </c>
      <c r="D203" t="s">
        <v>16</v>
      </c>
      <c r="E203" t="s">
        <v>1193</v>
      </c>
      <c r="F203" t="s">
        <v>479</v>
      </c>
      <c r="G203" t="s">
        <v>174</v>
      </c>
      <c r="H203" t="s">
        <v>132</v>
      </c>
      <c r="I203" t="s">
        <v>1147</v>
      </c>
      <c r="J203" t="s">
        <v>132</v>
      </c>
      <c r="K203" t="s">
        <v>1147</v>
      </c>
      <c r="L203" t="s">
        <v>188</v>
      </c>
      <c r="M203" t="s">
        <v>1147</v>
      </c>
      <c r="N203" t="str">
        <f t="shared" si="78"/>
        <v>0.09</v>
      </c>
      <c r="O203" s="70">
        <f t="shared" si="79"/>
        <v>0</v>
      </c>
      <c r="P203">
        <f t="shared" si="80"/>
        <v>0</v>
      </c>
      <c r="Q203">
        <f t="shared" si="81"/>
        <v>1</v>
      </c>
      <c r="S203">
        <f t="shared" si="82"/>
        <v>0</v>
      </c>
      <c r="T203">
        <f t="shared" si="83"/>
        <v>0</v>
      </c>
      <c r="U203">
        <f t="shared" si="84"/>
        <v>0</v>
      </c>
      <c r="V203">
        <f t="shared" si="85"/>
        <v>7</v>
      </c>
      <c r="W203">
        <f t="shared" si="86"/>
        <v>0</v>
      </c>
      <c r="X203">
        <f t="shared" si="87"/>
        <v>0</v>
      </c>
      <c r="Y203">
        <f t="shared" si="88"/>
        <v>4.5</v>
      </c>
      <c r="Z203">
        <f t="shared" si="89"/>
        <v>11.5</v>
      </c>
      <c r="AA203" cm="1">
        <f t="array" ref="AA203">SUMPRODUCT((Z203&lt;$Z$2:$Z$407)/COUNTIF($Z$2:$Z$407,$Z$2:$Z$407))+1</f>
        <v>88.000000000000071</v>
      </c>
      <c r="AB203" t="s">
        <v>486</v>
      </c>
    </row>
    <row r="204" spans="1:28" x14ac:dyDescent="0.15">
      <c r="A204" t="s">
        <v>445</v>
      </c>
      <c r="B204" t="s">
        <v>466</v>
      </c>
      <c r="C204" t="s">
        <v>477</v>
      </c>
      <c r="D204" t="s">
        <v>16</v>
      </c>
      <c r="E204" t="s">
        <v>1201</v>
      </c>
      <c r="F204" t="s">
        <v>465</v>
      </c>
      <c r="G204" t="s">
        <v>1147</v>
      </c>
      <c r="H204" t="s">
        <v>132</v>
      </c>
      <c r="I204" t="s">
        <v>1147</v>
      </c>
      <c r="J204" t="s">
        <v>132</v>
      </c>
      <c r="K204" t="s">
        <v>1147</v>
      </c>
      <c r="L204" t="s">
        <v>188</v>
      </c>
      <c r="M204" t="s">
        <v>1147</v>
      </c>
      <c r="N204" t="str">
        <f t="shared" si="78"/>
        <v>0.07</v>
      </c>
      <c r="O204" s="70">
        <f t="shared" si="79"/>
        <v>0</v>
      </c>
      <c r="P204">
        <f t="shared" si="80"/>
        <v>0</v>
      </c>
      <c r="Q204">
        <f t="shared" si="81"/>
        <v>1</v>
      </c>
      <c r="S204">
        <f t="shared" si="82"/>
        <v>0</v>
      </c>
      <c r="T204">
        <f t="shared" si="83"/>
        <v>0</v>
      </c>
      <c r="U204">
        <f t="shared" si="84"/>
        <v>0</v>
      </c>
      <c r="V204">
        <f t="shared" si="85"/>
        <v>7</v>
      </c>
      <c r="W204">
        <f t="shared" si="86"/>
        <v>0</v>
      </c>
      <c r="X204">
        <f t="shared" si="87"/>
        <v>0</v>
      </c>
      <c r="Y204">
        <f t="shared" si="88"/>
        <v>3.5000000000000004</v>
      </c>
      <c r="Z204">
        <f t="shared" si="89"/>
        <v>10.5</v>
      </c>
      <c r="AA204" cm="1">
        <f t="array" ref="AA204">SUMPRODUCT((Z204&lt;$Z$2:$Z$407)/COUNTIF($Z$2:$Z$407,$Z$2:$Z$407))+1</f>
        <v>89.000000000000071</v>
      </c>
      <c r="AB204" t="s">
        <v>477</v>
      </c>
    </row>
    <row r="205" spans="1:28" x14ac:dyDescent="0.15">
      <c r="A205" t="s">
        <v>400</v>
      </c>
      <c r="B205" t="s">
        <v>414</v>
      </c>
      <c r="C205" s="70" t="s">
        <v>1267</v>
      </c>
      <c r="D205" t="s">
        <v>16</v>
      </c>
      <c r="E205" t="s">
        <v>1194</v>
      </c>
      <c r="F205" t="s">
        <v>441</v>
      </c>
      <c r="G205" t="s">
        <v>359</v>
      </c>
      <c r="H205" t="s">
        <v>60</v>
      </c>
      <c r="I205" t="s">
        <v>1147</v>
      </c>
      <c r="J205" t="s">
        <v>304</v>
      </c>
      <c r="K205" t="s">
        <v>1147</v>
      </c>
      <c r="L205" t="s">
        <v>304</v>
      </c>
      <c r="M205" t="s">
        <v>1147</v>
      </c>
      <c r="N205" t="str">
        <f t="shared" si="78"/>
        <v>0.15</v>
      </c>
      <c r="O205" s="70">
        <f t="shared" si="79"/>
        <v>0</v>
      </c>
      <c r="P205">
        <f t="shared" si="80"/>
        <v>0</v>
      </c>
      <c r="Q205">
        <f t="shared" si="81"/>
        <v>0</v>
      </c>
      <c r="S205">
        <f t="shared" si="82"/>
        <v>0</v>
      </c>
      <c r="T205">
        <f t="shared" si="83"/>
        <v>0</v>
      </c>
      <c r="U205">
        <f t="shared" si="84"/>
        <v>0</v>
      </c>
      <c r="V205">
        <f t="shared" si="85"/>
        <v>0</v>
      </c>
      <c r="W205">
        <f t="shared" si="86"/>
        <v>0</v>
      </c>
      <c r="X205">
        <f t="shared" si="87"/>
        <v>0</v>
      </c>
      <c r="Y205">
        <f t="shared" si="88"/>
        <v>7.5</v>
      </c>
      <c r="Z205">
        <f t="shared" si="89"/>
        <v>7.5</v>
      </c>
      <c r="AA205" cm="1">
        <f t="array" ref="AA205">SUMPRODUCT((Z205&lt;$Z$2:$Z$407)/COUNTIF($Z$2:$Z$407,$Z$2:$Z$407))+1</f>
        <v>90.000000000000071</v>
      </c>
      <c r="AB205" t="s">
        <v>440</v>
      </c>
    </row>
    <row r="206" spans="1:28" x14ac:dyDescent="0.15">
      <c r="A206" t="s">
        <v>638</v>
      </c>
      <c r="B206" t="s">
        <v>639</v>
      </c>
      <c r="C206" t="s">
        <v>643</v>
      </c>
      <c r="D206" t="s">
        <v>16</v>
      </c>
      <c r="E206" t="s">
        <v>1194</v>
      </c>
      <c r="F206" t="s">
        <v>248</v>
      </c>
      <c r="G206" t="s">
        <v>381</v>
      </c>
      <c r="H206" t="s">
        <v>60</v>
      </c>
      <c r="I206" t="s">
        <v>1147</v>
      </c>
      <c r="J206" t="s">
        <v>47</v>
      </c>
      <c r="K206" t="s">
        <v>1147</v>
      </c>
      <c r="L206" t="s">
        <v>60</v>
      </c>
      <c r="M206" t="s">
        <v>1147</v>
      </c>
      <c r="N206" t="str">
        <f t="shared" si="78"/>
        <v>0.15</v>
      </c>
      <c r="O206" s="70">
        <f t="shared" si="79"/>
        <v>0</v>
      </c>
      <c r="P206">
        <f t="shared" si="80"/>
        <v>0</v>
      </c>
      <c r="Q206">
        <f t="shared" si="81"/>
        <v>0</v>
      </c>
      <c r="S206">
        <f t="shared" si="82"/>
        <v>0</v>
      </c>
      <c r="T206">
        <f t="shared" si="83"/>
        <v>0</v>
      </c>
      <c r="U206">
        <f t="shared" si="84"/>
        <v>0</v>
      </c>
      <c r="V206">
        <f t="shared" si="85"/>
        <v>0</v>
      </c>
      <c r="W206">
        <f t="shared" si="86"/>
        <v>0</v>
      </c>
      <c r="X206">
        <f t="shared" si="87"/>
        <v>0</v>
      </c>
      <c r="Y206">
        <f t="shared" si="88"/>
        <v>7.5</v>
      </c>
      <c r="Z206">
        <f t="shared" si="89"/>
        <v>7.5</v>
      </c>
      <c r="AA206" cm="1">
        <f t="array" ref="AA206">SUMPRODUCT((Z206&lt;$Z$2:$Z$407)/COUNTIF($Z$2:$Z$407,$Z$2:$Z$407))+1</f>
        <v>90.000000000000071</v>
      </c>
      <c r="AB206" t="s">
        <v>643</v>
      </c>
    </row>
    <row r="207" spans="1:28" x14ac:dyDescent="0.15">
      <c r="A207" t="s">
        <v>638</v>
      </c>
      <c r="B207" t="s">
        <v>645</v>
      </c>
      <c r="C207" t="s">
        <v>661</v>
      </c>
      <c r="D207" t="s">
        <v>11</v>
      </c>
      <c r="E207" t="s">
        <v>1194</v>
      </c>
      <c r="F207" t="s">
        <v>662</v>
      </c>
      <c r="G207" t="s">
        <v>1147</v>
      </c>
      <c r="H207" t="s">
        <v>60</v>
      </c>
      <c r="I207" t="s">
        <v>1147</v>
      </c>
      <c r="J207" t="s">
        <v>60</v>
      </c>
      <c r="K207" t="s">
        <v>1147</v>
      </c>
      <c r="L207" t="s">
        <v>60</v>
      </c>
      <c r="M207" t="s">
        <v>1147</v>
      </c>
      <c r="N207" t="str">
        <f t="shared" si="78"/>
        <v>0.15</v>
      </c>
      <c r="O207" s="70">
        <f t="shared" si="79"/>
        <v>0</v>
      </c>
      <c r="P207">
        <f t="shared" si="80"/>
        <v>0</v>
      </c>
      <c r="Q207">
        <f t="shared" si="81"/>
        <v>0</v>
      </c>
      <c r="S207">
        <f t="shared" si="82"/>
        <v>0</v>
      </c>
      <c r="T207">
        <f t="shared" si="83"/>
        <v>0</v>
      </c>
      <c r="U207">
        <f t="shared" si="84"/>
        <v>0</v>
      </c>
      <c r="V207">
        <f t="shared" si="85"/>
        <v>0</v>
      </c>
      <c r="W207">
        <f t="shared" si="86"/>
        <v>0</v>
      </c>
      <c r="X207">
        <f t="shared" si="87"/>
        <v>0</v>
      </c>
      <c r="Y207">
        <f t="shared" si="88"/>
        <v>7.5</v>
      </c>
      <c r="Z207">
        <f t="shared" si="89"/>
        <v>7.5</v>
      </c>
      <c r="AA207" cm="1">
        <f t="array" ref="AA207">SUMPRODUCT((Z207&lt;$Z$2:$Z$407)/COUNTIF($Z$2:$Z$407,$Z$2:$Z$407))+1</f>
        <v>90.000000000000071</v>
      </c>
      <c r="AB207" t="s">
        <v>661</v>
      </c>
    </row>
    <row r="208" spans="1:28" x14ac:dyDescent="0.15">
      <c r="A208" t="s">
        <v>209</v>
      </c>
      <c r="B208" t="s">
        <v>210</v>
      </c>
      <c r="C208" t="s">
        <v>211</v>
      </c>
      <c r="D208" t="s">
        <v>11</v>
      </c>
      <c r="E208" t="s">
        <v>1187</v>
      </c>
      <c r="F208" t="s">
        <v>212</v>
      </c>
      <c r="G208" t="s">
        <v>1147</v>
      </c>
      <c r="H208" t="s">
        <v>213</v>
      </c>
      <c r="I208" t="s">
        <v>1147</v>
      </c>
      <c r="J208" t="s">
        <v>213</v>
      </c>
      <c r="K208" t="s">
        <v>1147</v>
      </c>
      <c r="L208" t="s">
        <v>13</v>
      </c>
      <c r="M208" t="s">
        <v>213</v>
      </c>
      <c r="N208" t="str">
        <f t="shared" si="78"/>
        <v>0</v>
      </c>
      <c r="O208" s="70">
        <f t="shared" si="79"/>
        <v>0</v>
      </c>
      <c r="P208">
        <f t="shared" si="80"/>
        <v>0</v>
      </c>
      <c r="Q208">
        <f t="shared" si="81"/>
        <v>0</v>
      </c>
      <c r="R208">
        <v>0.5</v>
      </c>
      <c r="S208">
        <f t="shared" si="82"/>
        <v>3</v>
      </c>
      <c r="T208">
        <f t="shared" si="83"/>
        <v>0</v>
      </c>
      <c r="U208">
        <f t="shared" si="84"/>
        <v>3</v>
      </c>
      <c r="V208">
        <f t="shared" si="85"/>
        <v>0</v>
      </c>
      <c r="W208">
        <f t="shared" si="86"/>
        <v>0</v>
      </c>
      <c r="X208">
        <f t="shared" si="87"/>
        <v>0</v>
      </c>
      <c r="Y208">
        <f t="shared" si="88"/>
        <v>0</v>
      </c>
      <c r="Z208">
        <f t="shared" si="89"/>
        <v>6</v>
      </c>
      <c r="AA208" cm="1">
        <f t="array" ref="AA208">SUMPRODUCT((Z208&lt;$Z$2:$Z$407)/COUNTIF($Z$2:$Z$407,$Z$2:$Z$407))+1</f>
        <v>91.000000000000057</v>
      </c>
      <c r="AB208" t="s">
        <v>211</v>
      </c>
    </row>
    <row r="209" spans="1:28" x14ac:dyDescent="0.15">
      <c r="A209" t="s">
        <v>209</v>
      </c>
      <c r="B209" t="s">
        <v>210</v>
      </c>
      <c r="C209" t="s">
        <v>214</v>
      </c>
      <c r="D209" t="s">
        <v>16</v>
      </c>
      <c r="E209" t="s">
        <v>1187</v>
      </c>
      <c r="F209" t="s">
        <v>215</v>
      </c>
      <c r="G209" t="s">
        <v>216</v>
      </c>
      <c r="H209" t="s">
        <v>213</v>
      </c>
      <c r="I209" t="s">
        <v>1147</v>
      </c>
      <c r="J209" t="s">
        <v>213</v>
      </c>
      <c r="K209" t="s">
        <v>1147</v>
      </c>
      <c r="L209" t="s">
        <v>13</v>
      </c>
      <c r="M209" t="s">
        <v>213</v>
      </c>
      <c r="N209" t="str">
        <f t="shared" si="78"/>
        <v>0</v>
      </c>
      <c r="O209" s="70">
        <f t="shared" si="79"/>
        <v>0</v>
      </c>
      <c r="P209">
        <f t="shared" si="80"/>
        <v>0</v>
      </c>
      <c r="Q209">
        <f t="shared" si="81"/>
        <v>0</v>
      </c>
      <c r="R209">
        <v>0.5</v>
      </c>
      <c r="S209">
        <f t="shared" si="82"/>
        <v>3</v>
      </c>
      <c r="T209">
        <f t="shared" si="83"/>
        <v>0</v>
      </c>
      <c r="U209">
        <f t="shared" si="84"/>
        <v>3</v>
      </c>
      <c r="V209">
        <f t="shared" si="85"/>
        <v>0</v>
      </c>
      <c r="W209">
        <f t="shared" si="86"/>
        <v>0</v>
      </c>
      <c r="X209">
        <f t="shared" si="87"/>
        <v>0</v>
      </c>
      <c r="Y209">
        <f t="shared" si="88"/>
        <v>0</v>
      </c>
      <c r="Z209">
        <f t="shared" si="89"/>
        <v>6</v>
      </c>
      <c r="AA209" cm="1">
        <f t="array" ref="AA209">SUMPRODUCT((Z209&lt;$Z$2:$Z$407)/COUNTIF($Z$2:$Z$407,$Z$2:$Z$407))+1</f>
        <v>91.000000000000057</v>
      </c>
      <c r="AB209" t="s">
        <v>214</v>
      </c>
    </row>
    <row r="210" spans="1:28" x14ac:dyDescent="0.15">
      <c r="A210" t="s">
        <v>209</v>
      </c>
      <c r="B210" t="s">
        <v>231</v>
      </c>
      <c r="C210" t="s">
        <v>232</v>
      </c>
      <c r="D210" t="s">
        <v>16</v>
      </c>
      <c r="E210" t="s">
        <v>1187</v>
      </c>
      <c r="F210" t="s">
        <v>233</v>
      </c>
      <c r="G210" t="s">
        <v>234</v>
      </c>
      <c r="H210" t="s">
        <v>213</v>
      </c>
      <c r="I210" t="s">
        <v>1147</v>
      </c>
      <c r="J210" t="s">
        <v>213</v>
      </c>
      <c r="K210" t="s">
        <v>1147</v>
      </c>
      <c r="L210" t="s">
        <v>213</v>
      </c>
      <c r="M210" t="s">
        <v>1147</v>
      </c>
      <c r="N210" t="str">
        <f t="shared" si="78"/>
        <v>0</v>
      </c>
      <c r="O210" s="70">
        <f t="shared" si="79"/>
        <v>0</v>
      </c>
      <c r="P210">
        <f t="shared" si="80"/>
        <v>0</v>
      </c>
      <c r="Q210">
        <f t="shared" si="81"/>
        <v>0</v>
      </c>
      <c r="R210">
        <v>0.5</v>
      </c>
      <c r="S210">
        <f t="shared" si="82"/>
        <v>3</v>
      </c>
      <c r="T210">
        <f t="shared" si="83"/>
        <v>0</v>
      </c>
      <c r="U210">
        <f t="shared" si="84"/>
        <v>3</v>
      </c>
      <c r="V210">
        <f t="shared" si="85"/>
        <v>0</v>
      </c>
      <c r="W210">
        <f t="shared" si="86"/>
        <v>0</v>
      </c>
      <c r="X210">
        <f t="shared" si="87"/>
        <v>0</v>
      </c>
      <c r="Y210">
        <f t="shared" si="88"/>
        <v>0</v>
      </c>
      <c r="Z210">
        <f t="shared" si="89"/>
        <v>6</v>
      </c>
      <c r="AA210" cm="1">
        <f t="array" ref="AA210">SUMPRODUCT((Z210&lt;$Z$2:$Z$407)/COUNTIF($Z$2:$Z$407,$Z$2:$Z$407))+1</f>
        <v>91.000000000000057</v>
      </c>
      <c r="AB210" t="s">
        <v>232</v>
      </c>
    </row>
    <row r="211" spans="1:28" x14ac:dyDescent="0.15">
      <c r="A211" t="s">
        <v>528</v>
      </c>
      <c r="B211" t="s">
        <v>529</v>
      </c>
      <c r="C211" t="s">
        <v>530</v>
      </c>
      <c r="D211" t="s">
        <v>11</v>
      </c>
      <c r="E211" t="s">
        <v>1191</v>
      </c>
      <c r="F211" t="s">
        <v>531</v>
      </c>
      <c r="G211" t="s">
        <v>364</v>
      </c>
      <c r="H211" t="s">
        <v>60</v>
      </c>
      <c r="I211" t="s">
        <v>1147</v>
      </c>
      <c r="J211" t="s">
        <v>60</v>
      </c>
      <c r="K211" t="s">
        <v>47</v>
      </c>
      <c r="L211" t="s">
        <v>532</v>
      </c>
      <c r="M211" t="s">
        <v>47</v>
      </c>
      <c r="N211" t="str">
        <f t="shared" si="78"/>
        <v>0.1</v>
      </c>
      <c r="O211" s="70">
        <f t="shared" si="79"/>
        <v>0</v>
      </c>
      <c r="P211">
        <f t="shared" si="80"/>
        <v>0</v>
      </c>
      <c r="Q211">
        <f t="shared" si="81"/>
        <v>0</v>
      </c>
      <c r="S211">
        <f t="shared" si="82"/>
        <v>0</v>
      </c>
      <c r="T211">
        <f t="shared" si="83"/>
        <v>0</v>
      </c>
      <c r="U211">
        <f t="shared" si="84"/>
        <v>0</v>
      </c>
      <c r="V211">
        <f t="shared" si="85"/>
        <v>0</v>
      </c>
      <c r="W211">
        <f t="shared" si="86"/>
        <v>0</v>
      </c>
      <c r="X211">
        <f t="shared" si="87"/>
        <v>0</v>
      </c>
      <c r="Y211">
        <f t="shared" si="88"/>
        <v>5</v>
      </c>
      <c r="Z211">
        <f t="shared" si="89"/>
        <v>5</v>
      </c>
      <c r="AA211" cm="1">
        <f t="array" ref="AA211">SUMPRODUCT((Z211&lt;$Z$2:$Z$407)/COUNTIF($Z$2:$Z$407,$Z$2:$Z$407))+1</f>
        <v>92.000000000000043</v>
      </c>
      <c r="AB211" t="s">
        <v>530</v>
      </c>
    </row>
    <row r="212" spans="1:28" x14ac:dyDescent="0.15">
      <c r="A212" t="s">
        <v>528</v>
      </c>
      <c r="B212" t="s">
        <v>529</v>
      </c>
      <c r="C212" t="s">
        <v>541</v>
      </c>
      <c r="D212" t="s">
        <v>11</v>
      </c>
      <c r="E212" t="s">
        <v>1191</v>
      </c>
      <c r="F212" t="s">
        <v>531</v>
      </c>
      <c r="G212" t="s">
        <v>364</v>
      </c>
      <c r="H212" t="s">
        <v>60</v>
      </c>
      <c r="I212" t="s">
        <v>1147</v>
      </c>
      <c r="J212" t="s">
        <v>60</v>
      </c>
      <c r="K212" t="s">
        <v>47</v>
      </c>
      <c r="L212" t="s">
        <v>532</v>
      </c>
      <c r="M212" t="s">
        <v>47</v>
      </c>
      <c r="N212" t="str">
        <f t="shared" si="78"/>
        <v>0.1</v>
      </c>
      <c r="O212" s="70">
        <f t="shared" si="79"/>
        <v>0</v>
      </c>
      <c r="P212">
        <f t="shared" si="80"/>
        <v>0</v>
      </c>
      <c r="Q212">
        <f t="shared" si="81"/>
        <v>0</v>
      </c>
      <c r="S212">
        <f t="shared" si="82"/>
        <v>0</v>
      </c>
      <c r="T212">
        <f t="shared" si="83"/>
        <v>0</v>
      </c>
      <c r="U212">
        <f t="shared" si="84"/>
        <v>0</v>
      </c>
      <c r="V212">
        <f t="shared" si="85"/>
        <v>0</v>
      </c>
      <c r="W212">
        <f t="shared" si="86"/>
        <v>0</v>
      </c>
      <c r="X212">
        <f t="shared" si="87"/>
        <v>0</v>
      </c>
      <c r="Y212">
        <f t="shared" si="88"/>
        <v>5</v>
      </c>
      <c r="Z212">
        <f t="shared" si="89"/>
        <v>5</v>
      </c>
      <c r="AA212" cm="1">
        <f t="array" ref="AA212">SUMPRODUCT((Z212&lt;$Z$2:$Z$407)/COUNTIF($Z$2:$Z$407,$Z$2:$Z$407))+1</f>
        <v>92.000000000000043</v>
      </c>
      <c r="AB212" t="s">
        <v>541</v>
      </c>
    </row>
    <row r="213" spans="1:28" x14ac:dyDescent="0.15">
      <c r="A213" t="s">
        <v>638</v>
      </c>
      <c r="B213" t="s">
        <v>639</v>
      </c>
      <c r="C213" t="s">
        <v>641</v>
      </c>
      <c r="D213" t="s">
        <v>16</v>
      </c>
      <c r="E213" t="s">
        <v>1191</v>
      </c>
      <c r="F213" t="s">
        <v>391</v>
      </c>
      <c r="G213" t="s">
        <v>642</v>
      </c>
      <c r="H213" t="s">
        <v>60</v>
      </c>
      <c r="I213" t="s">
        <v>1147</v>
      </c>
      <c r="J213" t="s">
        <v>47</v>
      </c>
      <c r="K213" t="s">
        <v>1147</v>
      </c>
      <c r="L213" t="s">
        <v>60</v>
      </c>
      <c r="M213" t="s">
        <v>1147</v>
      </c>
      <c r="N213" t="str">
        <f t="shared" si="78"/>
        <v>0.1</v>
      </c>
      <c r="O213" s="70">
        <f t="shared" si="79"/>
        <v>0</v>
      </c>
      <c r="P213">
        <f t="shared" si="80"/>
        <v>0</v>
      </c>
      <c r="Q213">
        <f t="shared" si="81"/>
        <v>0</v>
      </c>
      <c r="S213">
        <f t="shared" si="82"/>
        <v>0</v>
      </c>
      <c r="T213">
        <f t="shared" si="83"/>
        <v>0</v>
      </c>
      <c r="U213">
        <f t="shared" si="84"/>
        <v>0</v>
      </c>
      <c r="V213">
        <f t="shared" si="85"/>
        <v>0</v>
      </c>
      <c r="W213">
        <f t="shared" si="86"/>
        <v>0</v>
      </c>
      <c r="X213">
        <f t="shared" si="87"/>
        <v>0</v>
      </c>
      <c r="Y213">
        <f t="shared" si="88"/>
        <v>5</v>
      </c>
      <c r="Z213">
        <f t="shared" si="89"/>
        <v>5</v>
      </c>
      <c r="AA213" cm="1">
        <f t="array" ref="AA213">SUMPRODUCT((Z213&lt;$Z$2:$Z$407)/COUNTIF($Z$2:$Z$407,$Z$2:$Z$407))+1</f>
        <v>92.000000000000043</v>
      </c>
      <c r="AB213" t="s">
        <v>641</v>
      </c>
    </row>
    <row r="214" spans="1:28" x14ac:dyDescent="0.15">
      <c r="A214" t="s">
        <v>638</v>
      </c>
      <c r="B214" t="s">
        <v>645</v>
      </c>
      <c r="C214" t="s">
        <v>652</v>
      </c>
      <c r="D214" t="s">
        <v>11</v>
      </c>
      <c r="E214" t="s">
        <v>1191</v>
      </c>
      <c r="F214" t="s">
        <v>531</v>
      </c>
      <c r="G214" t="s">
        <v>1147</v>
      </c>
      <c r="H214" t="s">
        <v>60</v>
      </c>
      <c r="I214" t="s">
        <v>1147</v>
      </c>
      <c r="J214" t="s">
        <v>60</v>
      </c>
      <c r="K214" t="s">
        <v>1147</v>
      </c>
      <c r="L214" t="s">
        <v>60</v>
      </c>
      <c r="M214" t="s">
        <v>1147</v>
      </c>
      <c r="N214" t="str">
        <f t="shared" si="78"/>
        <v>0.1</v>
      </c>
      <c r="O214" s="70">
        <f t="shared" si="79"/>
        <v>0</v>
      </c>
      <c r="P214">
        <f t="shared" si="80"/>
        <v>0</v>
      </c>
      <c r="Q214">
        <f t="shared" si="81"/>
        <v>0</v>
      </c>
      <c r="S214">
        <f t="shared" si="82"/>
        <v>0</v>
      </c>
      <c r="T214">
        <f t="shared" si="83"/>
        <v>0</v>
      </c>
      <c r="U214">
        <f t="shared" si="84"/>
        <v>0</v>
      </c>
      <c r="V214">
        <f t="shared" si="85"/>
        <v>0</v>
      </c>
      <c r="W214">
        <f t="shared" si="86"/>
        <v>0</v>
      </c>
      <c r="X214">
        <f t="shared" si="87"/>
        <v>0</v>
      </c>
      <c r="Y214">
        <f t="shared" si="88"/>
        <v>5</v>
      </c>
      <c r="Z214">
        <f t="shared" si="89"/>
        <v>5</v>
      </c>
      <c r="AA214" cm="1">
        <f t="array" ref="AA214">SUMPRODUCT((Z214&lt;$Z$2:$Z$407)/COUNTIF($Z$2:$Z$407,$Z$2:$Z$407))+1</f>
        <v>92.000000000000043</v>
      </c>
      <c r="AB214" t="s">
        <v>652</v>
      </c>
    </row>
    <row r="215" spans="1:28" hidden="1" x14ac:dyDescent="0.15">
      <c r="O215" s="70"/>
    </row>
    <row r="216" spans="1:28" x14ac:dyDescent="0.15">
      <c r="A216" t="s">
        <v>638</v>
      </c>
      <c r="B216" t="s">
        <v>645</v>
      </c>
      <c r="C216" t="s">
        <v>659</v>
      </c>
      <c r="D216" t="s">
        <v>11</v>
      </c>
      <c r="E216" t="s">
        <v>1191</v>
      </c>
      <c r="F216" t="s">
        <v>660</v>
      </c>
      <c r="G216" t="s">
        <v>1147</v>
      </c>
      <c r="H216" t="s">
        <v>60</v>
      </c>
      <c r="I216" t="s">
        <v>1147</v>
      </c>
      <c r="J216" t="s">
        <v>60</v>
      </c>
      <c r="K216" t="s">
        <v>1147</v>
      </c>
      <c r="L216" t="s">
        <v>60</v>
      </c>
      <c r="M216" t="s">
        <v>1147</v>
      </c>
      <c r="N216" t="str">
        <f t="shared" ref="N216:N236" si="90">E216</f>
        <v>0.1</v>
      </c>
      <c r="O216" s="70">
        <f t="shared" ref="O216:O236" si="91">COUNTIF(H216,"US")</f>
        <v>0</v>
      </c>
      <c r="P216">
        <f t="shared" ref="P216:P236" si="92">COUNTIF(J216,"US")</f>
        <v>0</v>
      </c>
      <c r="Q216">
        <f t="shared" ref="Q216:Q236" si="93">COUNTIF(L216,"US")</f>
        <v>0</v>
      </c>
      <c r="S216">
        <f t="shared" ref="S216:S236" si="94">IF(R216=0,0,IF(R216=0.5,3,6))</f>
        <v>0</v>
      </c>
      <c r="T216">
        <f t="shared" ref="T216:T236" si="95">IF(O216=1,6,0)</f>
        <v>0</v>
      </c>
      <c r="U216">
        <f t="shared" ref="U216:U236" si="96">IF(R216=0,0,IF(R216=0.5,3,6))</f>
        <v>0</v>
      </c>
      <c r="V216">
        <f t="shared" ref="V216:V236" si="97">IF(Q216=1,7,0)</f>
        <v>0</v>
      </c>
      <c r="W216">
        <f t="shared" ref="W216:W236" si="98">IF(O216=1,11,0)</f>
        <v>0</v>
      </c>
      <c r="X216">
        <f t="shared" ref="X216:X236" si="99">IF(P216=1,14,0)</f>
        <v>0</v>
      </c>
      <c r="Y216">
        <f t="shared" ref="Y216:Y236" si="100">(0.5*N216)*100</f>
        <v>5</v>
      </c>
      <c r="Z216">
        <f t="shared" ref="Z216:Z236" si="101">SUM(S216:Y216)</f>
        <v>5</v>
      </c>
      <c r="AA216" cm="1">
        <f t="array" ref="AA216">SUMPRODUCT((Z216&lt;$Z$2:$Z$407)/COUNTIF($Z$2:$Z$407,$Z$2:$Z$407))+1</f>
        <v>92.000000000000043</v>
      </c>
      <c r="AB216" t="s">
        <v>659</v>
      </c>
    </row>
    <row r="217" spans="1:28" x14ac:dyDescent="0.15">
      <c r="A217" t="s">
        <v>153</v>
      </c>
      <c r="B217" t="s">
        <v>154</v>
      </c>
      <c r="C217" t="s">
        <v>155</v>
      </c>
      <c r="D217" t="s">
        <v>11</v>
      </c>
      <c r="E217" t="s">
        <v>1202</v>
      </c>
      <c r="F217" t="s">
        <v>156</v>
      </c>
      <c r="G217" t="s">
        <v>157</v>
      </c>
      <c r="H217" t="s">
        <v>60</v>
      </c>
      <c r="I217" t="s">
        <v>1147</v>
      </c>
      <c r="J217" t="s">
        <v>158</v>
      </c>
      <c r="K217" t="s">
        <v>1147</v>
      </c>
      <c r="L217" t="s">
        <v>13</v>
      </c>
      <c r="M217" t="s">
        <v>1147</v>
      </c>
      <c r="N217" t="str">
        <f t="shared" si="90"/>
        <v>0.08</v>
      </c>
      <c r="O217" s="70">
        <f t="shared" si="91"/>
        <v>0</v>
      </c>
      <c r="P217">
        <f t="shared" si="92"/>
        <v>0</v>
      </c>
      <c r="Q217">
        <f t="shared" si="93"/>
        <v>0</v>
      </c>
      <c r="R217">
        <v>0</v>
      </c>
      <c r="S217">
        <f t="shared" si="94"/>
        <v>0</v>
      </c>
      <c r="T217">
        <f t="shared" si="95"/>
        <v>0</v>
      </c>
      <c r="U217">
        <f t="shared" si="96"/>
        <v>0</v>
      </c>
      <c r="V217">
        <f t="shared" si="97"/>
        <v>0</v>
      </c>
      <c r="W217">
        <f t="shared" si="98"/>
        <v>0</v>
      </c>
      <c r="X217">
        <f t="shared" si="99"/>
        <v>0</v>
      </c>
      <c r="Y217">
        <f t="shared" si="100"/>
        <v>4</v>
      </c>
      <c r="Z217">
        <f t="shared" si="101"/>
        <v>4</v>
      </c>
      <c r="AA217" cm="1">
        <f t="array" ref="AA217">SUMPRODUCT((Z217&lt;$Z$2:$Z$407)/COUNTIF($Z$2:$Z$407,$Z$2:$Z$407))+1</f>
        <v>93.000000000000057</v>
      </c>
      <c r="AB217" t="s">
        <v>155</v>
      </c>
    </row>
    <row r="218" spans="1:28" x14ac:dyDescent="0.15">
      <c r="A218" t="s">
        <v>153</v>
      </c>
      <c r="B218" t="s">
        <v>154</v>
      </c>
      <c r="C218" t="s">
        <v>160</v>
      </c>
      <c r="D218" t="s">
        <v>11</v>
      </c>
      <c r="E218" t="s">
        <v>1202</v>
      </c>
      <c r="F218" t="s">
        <v>59</v>
      </c>
      <c r="G218" t="s">
        <v>157</v>
      </c>
      <c r="H218" t="s">
        <v>60</v>
      </c>
      <c r="I218" t="s">
        <v>1147</v>
      </c>
      <c r="J218" t="s">
        <v>158</v>
      </c>
      <c r="K218" t="s">
        <v>1147</v>
      </c>
      <c r="L218" t="s">
        <v>13</v>
      </c>
      <c r="M218" t="s">
        <v>1147</v>
      </c>
      <c r="N218" t="str">
        <f t="shared" si="90"/>
        <v>0.08</v>
      </c>
      <c r="O218" s="70">
        <f t="shared" si="91"/>
        <v>0</v>
      </c>
      <c r="P218">
        <f t="shared" si="92"/>
        <v>0</v>
      </c>
      <c r="Q218">
        <f t="shared" si="93"/>
        <v>0</v>
      </c>
      <c r="R218">
        <v>0</v>
      </c>
      <c r="S218">
        <f t="shared" si="94"/>
        <v>0</v>
      </c>
      <c r="T218">
        <f t="shared" si="95"/>
        <v>0</v>
      </c>
      <c r="U218">
        <f t="shared" si="96"/>
        <v>0</v>
      </c>
      <c r="V218">
        <f t="shared" si="97"/>
        <v>0</v>
      </c>
      <c r="W218">
        <f t="shared" si="98"/>
        <v>0</v>
      </c>
      <c r="X218">
        <f t="shared" si="99"/>
        <v>0</v>
      </c>
      <c r="Y218">
        <f t="shared" si="100"/>
        <v>4</v>
      </c>
      <c r="Z218">
        <f t="shared" si="101"/>
        <v>4</v>
      </c>
      <c r="AA218" cm="1">
        <f t="array" ref="AA218">SUMPRODUCT((Z218&lt;$Z$2:$Z$407)/COUNTIF($Z$2:$Z$407,$Z$2:$Z$407))+1</f>
        <v>93.000000000000057</v>
      </c>
      <c r="AB218" t="s">
        <v>160</v>
      </c>
    </row>
    <row r="219" spans="1:28" x14ac:dyDescent="0.15">
      <c r="A219" t="s">
        <v>445</v>
      </c>
      <c r="B219" t="s">
        <v>446</v>
      </c>
      <c r="C219" s="70" t="s">
        <v>1269</v>
      </c>
      <c r="D219" t="s">
        <v>11</v>
      </c>
      <c r="E219" t="s">
        <v>1202</v>
      </c>
      <c r="F219" t="s">
        <v>23</v>
      </c>
      <c r="G219" t="s">
        <v>454</v>
      </c>
      <c r="H219" t="s">
        <v>132</v>
      </c>
      <c r="I219" t="s">
        <v>1147</v>
      </c>
      <c r="J219" t="s">
        <v>132</v>
      </c>
      <c r="K219" t="s">
        <v>1147</v>
      </c>
      <c r="L219" t="s">
        <v>13</v>
      </c>
      <c r="M219" t="s">
        <v>1147</v>
      </c>
      <c r="N219" t="str">
        <f t="shared" si="90"/>
        <v>0.08</v>
      </c>
      <c r="O219" s="70">
        <f t="shared" si="91"/>
        <v>0</v>
      </c>
      <c r="P219">
        <f t="shared" si="92"/>
        <v>0</v>
      </c>
      <c r="Q219">
        <f t="shared" si="93"/>
        <v>0</v>
      </c>
      <c r="S219">
        <f t="shared" si="94"/>
        <v>0</v>
      </c>
      <c r="T219">
        <f t="shared" si="95"/>
        <v>0</v>
      </c>
      <c r="U219">
        <f t="shared" si="96"/>
        <v>0</v>
      </c>
      <c r="V219">
        <f t="shared" si="97"/>
        <v>0</v>
      </c>
      <c r="W219">
        <f t="shared" si="98"/>
        <v>0</v>
      </c>
      <c r="X219">
        <f t="shared" si="99"/>
        <v>0</v>
      </c>
      <c r="Y219">
        <f t="shared" si="100"/>
        <v>4</v>
      </c>
      <c r="Z219">
        <f t="shared" si="101"/>
        <v>4</v>
      </c>
      <c r="AA219" cm="1">
        <f t="array" ref="AA219">SUMPRODUCT((Z219&lt;$Z$2:$Z$407)/COUNTIF($Z$2:$Z$407,$Z$2:$Z$407))+1</f>
        <v>93.000000000000057</v>
      </c>
      <c r="AB219" t="s">
        <v>453</v>
      </c>
    </row>
    <row r="220" spans="1:28" x14ac:dyDescent="0.15">
      <c r="A220" t="s">
        <v>445</v>
      </c>
      <c r="B220" t="s">
        <v>466</v>
      </c>
      <c r="C220" s="70" t="s">
        <v>1270</v>
      </c>
      <c r="D220" t="s">
        <v>16</v>
      </c>
      <c r="E220" t="s">
        <v>1202</v>
      </c>
      <c r="F220" t="s">
        <v>481</v>
      </c>
      <c r="G220" t="s">
        <v>1147</v>
      </c>
      <c r="H220" t="s">
        <v>132</v>
      </c>
      <c r="I220" t="s">
        <v>1147</v>
      </c>
      <c r="J220" t="s">
        <v>132</v>
      </c>
      <c r="K220" t="s">
        <v>1147</v>
      </c>
      <c r="L220" t="s">
        <v>13</v>
      </c>
      <c r="M220" t="s">
        <v>1147</v>
      </c>
      <c r="N220" t="str">
        <f t="shared" si="90"/>
        <v>0.08</v>
      </c>
      <c r="O220" s="70">
        <f t="shared" si="91"/>
        <v>0</v>
      </c>
      <c r="P220">
        <f t="shared" si="92"/>
        <v>0</v>
      </c>
      <c r="Q220">
        <f t="shared" si="93"/>
        <v>0</v>
      </c>
      <c r="S220">
        <f t="shared" si="94"/>
        <v>0</v>
      </c>
      <c r="T220">
        <f t="shared" si="95"/>
        <v>0</v>
      </c>
      <c r="U220">
        <f t="shared" si="96"/>
        <v>0</v>
      </c>
      <c r="V220">
        <f t="shared" si="97"/>
        <v>0</v>
      </c>
      <c r="W220">
        <f t="shared" si="98"/>
        <v>0</v>
      </c>
      <c r="X220">
        <f t="shared" si="99"/>
        <v>0</v>
      </c>
      <c r="Y220">
        <f t="shared" si="100"/>
        <v>4</v>
      </c>
      <c r="Z220">
        <f t="shared" si="101"/>
        <v>4</v>
      </c>
      <c r="AA220" cm="1">
        <f t="array" ref="AA220">SUMPRODUCT((Z220&lt;$Z$2:$Z$407)/COUNTIF($Z$2:$Z$407,$Z$2:$Z$407))+1</f>
        <v>93.000000000000057</v>
      </c>
      <c r="AB220" t="s">
        <v>1203</v>
      </c>
    </row>
    <row r="221" spans="1:28" x14ac:dyDescent="0.15">
      <c r="A221" t="s">
        <v>798</v>
      </c>
      <c r="B221" t="s">
        <v>798</v>
      </c>
      <c r="C221" t="s">
        <v>815</v>
      </c>
      <c r="D221" t="s">
        <v>11</v>
      </c>
      <c r="E221" t="s">
        <v>1201</v>
      </c>
      <c r="F221" t="s">
        <v>802</v>
      </c>
      <c r="G221" t="s">
        <v>49</v>
      </c>
      <c r="H221" t="s">
        <v>60</v>
      </c>
      <c r="I221" t="s">
        <v>1147</v>
      </c>
      <c r="J221" t="s">
        <v>60</v>
      </c>
      <c r="K221" t="s">
        <v>1147</v>
      </c>
      <c r="L221" t="s">
        <v>13</v>
      </c>
      <c r="M221" t="s">
        <v>1147</v>
      </c>
      <c r="N221" t="str">
        <f t="shared" si="90"/>
        <v>0.07</v>
      </c>
      <c r="O221" s="70">
        <f t="shared" si="91"/>
        <v>0</v>
      </c>
      <c r="P221">
        <f t="shared" si="92"/>
        <v>0</v>
      </c>
      <c r="Q221">
        <f t="shared" si="93"/>
        <v>0</v>
      </c>
      <c r="S221">
        <f t="shared" si="94"/>
        <v>0</v>
      </c>
      <c r="T221">
        <f t="shared" si="95"/>
        <v>0</v>
      </c>
      <c r="U221">
        <f t="shared" si="96"/>
        <v>0</v>
      </c>
      <c r="V221">
        <f t="shared" si="97"/>
        <v>0</v>
      </c>
      <c r="W221">
        <f t="shared" si="98"/>
        <v>0</v>
      </c>
      <c r="X221">
        <f t="shared" si="99"/>
        <v>0</v>
      </c>
      <c r="Y221">
        <f t="shared" si="100"/>
        <v>3.5000000000000004</v>
      </c>
      <c r="Z221">
        <f t="shared" si="101"/>
        <v>3.5000000000000004</v>
      </c>
      <c r="AA221" cm="1">
        <f t="array" ref="AA221">SUMPRODUCT((Z221&lt;$Z$2:$Z$407)/COUNTIF($Z$2:$Z$407,$Z$2:$Z$407))+1</f>
        <v>94.000000000000057</v>
      </c>
      <c r="AB221" t="s">
        <v>815</v>
      </c>
    </row>
    <row r="222" spans="1:28" x14ac:dyDescent="0.15">
      <c r="A222" t="s">
        <v>153</v>
      </c>
      <c r="B222" t="s">
        <v>154</v>
      </c>
      <c r="C222" t="s">
        <v>176</v>
      </c>
      <c r="D222" t="s">
        <v>11</v>
      </c>
      <c r="E222" t="s">
        <v>1204</v>
      </c>
      <c r="F222" t="s">
        <v>162</v>
      </c>
      <c r="G222" t="s">
        <v>177</v>
      </c>
      <c r="H222" t="s">
        <v>60</v>
      </c>
      <c r="I222" t="s">
        <v>1147</v>
      </c>
      <c r="J222" t="s">
        <v>158</v>
      </c>
      <c r="K222" t="s">
        <v>1147</v>
      </c>
      <c r="L222" t="s">
        <v>13</v>
      </c>
      <c r="M222" t="s">
        <v>1147</v>
      </c>
      <c r="N222" t="str">
        <f t="shared" si="90"/>
        <v>0.06</v>
      </c>
      <c r="O222" s="70">
        <f t="shared" si="91"/>
        <v>0</v>
      </c>
      <c r="P222">
        <f t="shared" si="92"/>
        <v>0</v>
      </c>
      <c r="Q222">
        <f t="shared" si="93"/>
        <v>0</v>
      </c>
      <c r="R222">
        <v>0</v>
      </c>
      <c r="S222">
        <f t="shared" si="94"/>
        <v>0</v>
      </c>
      <c r="T222">
        <f t="shared" si="95"/>
        <v>0</v>
      </c>
      <c r="U222">
        <f t="shared" si="96"/>
        <v>0</v>
      </c>
      <c r="V222">
        <f t="shared" si="97"/>
        <v>0</v>
      </c>
      <c r="W222">
        <f t="shared" si="98"/>
        <v>0</v>
      </c>
      <c r="X222">
        <f t="shared" si="99"/>
        <v>0</v>
      </c>
      <c r="Y222">
        <f t="shared" si="100"/>
        <v>3</v>
      </c>
      <c r="Z222">
        <f t="shared" si="101"/>
        <v>3</v>
      </c>
      <c r="AA222" cm="1">
        <f t="array" ref="AA222">SUMPRODUCT((Z222&lt;$Z$2:$Z$407)/COUNTIF($Z$2:$Z$407,$Z$2:$Z$407))+1</f>
        <v>95.000000000000057</v>
      </c>
      <c r="AB222" t="s">
        <v>176</v>
      </c>
    </row>
    <row r="223" spans="1:28" x14ac:dyDescent="0.15">
      <c r="A223" t="s">
        <v>798</v>
      </c>
      <c r="B223" t="s">
        <v>798</v>
      </c>
      <c r="C223" t="s">
        <v>816</v>
      </c>
      <c r="D223" t="s">
        <v>11</v>
      </c>
      <c r="E223" t="s">
        <v>1204</v>
      </c>
      <c r="F223" t="s">
        <v>389</v>
      </c>
      <c r="G223" t="s">
        <v>526</v>
      </c>
      <c r="H223" t="s">
        <v>60</v>
      </c>
      <c r="I223" t="s">
        <v>1147</v>
      </c>
      <c r="J223" t="s">
        <v>60</v>
      </c>
      <c r="K223" t="s">
        <v>1147</v>
      </c>
      <c r="L223" t="s">
        <v>13</v>
      </c>
      <c r="M223" t="s">
        <v>1147</v>
      </c>
      <c r="N223" t="str">
        <f t="shared" si="90"/>
        <v>0.06</v>
      </c>
      <c r="O223" s="70">
        <f t="shared" si="91"/>
        <v>0</v>
      </c>
      <c r="P223">
        <f t="shared" si="92"/>
        <v>0</v>
      </c>
      <c r="Q223">
        <f t="shared" si="93"/>
        <v>0</v>
      </c>
      <c r="S223">
        <f t="shared" si="94"/>
        <v>0</v>
      </c>
      <c r="T223">
        <f t="shared" si="95"/>
        <v>0</v>
      </c>
      <c r="U223">
        <f t="shared" si="96"/>
        <v>0</v>
      </c>
      <c r="V223">
        <f t="shared" si="97"/>
        <v>0</v>
      </c>
      <c r="W223">
        <f t="shared" si="98"/>
        <v>0</v>
      </c>
      <c r="X223">
        <f t="shared" si="99"/>
        <v>0</v>
      </c>
      <c r="Y223">
        <f t="shared" si="100"/>
        <v>3</v>
      </c>
      <c r="Z223">
        <f t="shared" si="101"/>
        <v>3</v>
      </c>
      <c r="AA223" cm="1">
        <f t="array" ref="AA223">SUMPRODUCT((Z223&lt;$Z$2:$Z$407)/COUNTIF($Z$2:$Z$407,$Z$2:$Z$407))+1</f>
        <v>95.000000000000057</v>
      </c>
      <c r="AB223" t="s">
        <v>816</v>
      </c>
    </row>
    <row r="224" spans="1:28" x14ac:dyDescent="0.15">
      <c r="A224" t="s">
        <v>445</v>
      </c>
      <c r="B224" t="s">
        <v>466</v>
      </c>
      <c r="C224" t="s">
        <v>1205</v>
      </c>
      <c r="D224" t="s">
        <v>16</v>
      </c>
      <c r="E224" t="s">
        <v>1198</v>
      </c>
      <c r="F224" t="s">
        <v>479</v>
      </c>
      <c r="G224" t="s">
        <v>174</v>
      </c>
      <c r="H224" t="s">
        <v>132</v>
      </c>
      <c r="I224" t="s">
        <v>1147</v>
      </c>
      <c r="J224" t="s">
        <v>132</v>
      </c>
      <c r="K224" t="s">
        <v>1147</v>
      </c>
      <c r="L224" t="s">
        <v>13</v>
      </c>
      <c r="M224" t="s">
        <v>1147</v>
      </c>
      <c r="N224" t="str">
        <f t="shared" si="90"/>
        <v>0.05</v>
      </c>
      <c r="O224" s="70">
        <f t="shared" si="91"/>
        <v>0</v>
      </c>
      <c r="P224">
        <f t="shared" si="92"/>
        <v>0</v>
      </c>
      <c r="Q224">
        <f t="shared" si="93"/>
        <v>0</v>
      </c>
      <c r="S224">
        <f t="shared" si="94"/>
        <v>0</v>
      </c>
      <c r="T224">
        <f t="shared" si="95"/>
        <v>0</v>
      </c>
      <c r="U224">
        <f t="shared" si="96"/>
        <v>0</v>
      </c>
      <c r="V224">
        <f t="shared" si="97"/>
        <v>0</v>
      </c>
      <c r="W224">
        <f t="shared" si="98"/>
        <v>0</v>
      </c>
      <c r="X224">
        <f t="shared" si="99"/>
        <v>0</v>
      </c>
      <c r="Y224">
        <f t="shared" si="100"/>
        <v>2.5</v>
      </c>
      <c r="Z224">
        <f t="shared" si="101"/>
        <v>2.5</v>
      </c>
      <c r="AA224" cm="1">
        <f t="array" ref="AA224">SUMPRODUCT((Z224&lt;$Z$2:$Z$407)/COUNTIF($Z$2:$Z$407,$Z$2:$Z$407))+1</f>
        <v>96.000000000000057</v>
      </c>
      <c r="AB224" t="s">
        <v>1205</v>
      </c>
    </row>
    <row r="225" spans="1:28" x14ac:dyDescent="0.15">
      <c r="A225" t="s">
        <v>445</v>
      </c>
      <c r="B225" t="s">
        <v>466</v>
      </c>
      <c r="C225" t="s">
        <v>1206</v>
      </c>
      <c r="D225" t="s">
        <v>16</v>
      </c>
      <c r="E225" t="s">
        <v>1198</v>
      </c>
      <c r="F225" t="s">
        <v>481</v>
      </c>
      <c r="G225" t="s">
        <v>482</v>
      </c>
      <c r="H225" t="s">
        <v>132</v>
      </c>
      <c r="I225" t="s">
        <v>1147</v>
      </c>
      <c r="J225" t="s">
        <v>132</v>
      </c>
      <c r="K225" t="s">
        <v>1147</v>
      </c>
      <c r="L225" t="s">
        <v>13</v>
      </c>
      <c r="M225" t="s">
        <v>1147</v>
      </c>
      <c r="N225" t="str">
        <f t="shared" si="90"/>
        <v>0.05</v>
      </c>
      <c r="O225" s="70">
        <f t="shared" si="91"/>
        <v>0</v>
      </c>
      <c r="P225">
        <f t="shared" si="92"/>
        <v>0</v>
      </c>
      <c r="Q225">
        <f t="shared" si="93"/>
        <v>0</v>
      </c>
      <c r="S225">
        <f t="shared" si="94"/>
        <v>0</v>
      </c>
      <c r="T225">
        <f t="shared" si="95"/>
        <v>0</v>
      </c>
      <c r="U225">
        <f t="shared" si="96"/>
        <v>0</v>
      </c>
      <c r="V225">
        <f t="shared" si="97"/>
        <v>0</v>
      </c>
      <c r="W225">
        <f t="shared" si="98"/>
        <v>0</v>
      </c>
      <c r="X225">
        <f t="shared" si="99"/>
        <v>0</v>
      </c>
      <c r="Y225">
        <f t="shared" si="100"/>
        <v>2.5</v>
      </c>
      <c r="Z225">
        <f t="shared" si="101"/>
        <v>2.5</v>
      </c>
      <c r="AA225" cm="1">
        <f t="array" ref="AA225">SUMPRODUCT((Z225&lt;$Z$2:$Z$407)/COUNTIF($Z$2:$Z$407,$Z$2:$Z$407))+1</f>
        <v>96.000000000000057</v>
      </c>
      <c r="AB225" t="s">
        <v>1206</v>
      </c>
    </row>
    <row r="226" spans="1:28" x14ac:dyDescent="0.15">
      <c r="A226" t="s">
        <v>445</v>
      </c>
      <c r="B226" t="s">
        <v>466</v>
      </c>
      <c r="C226" t="s">
        <v>1207</v>
      </c>
      <c r="D226" t="s">
        <v>16</v>
      </c>
      <c r="E226" t="s">
        <v>1198</v>
      </c>
      <c r="F226" t="s">
        <v>465</v>
      </c>
      <c r="G226" t="s">
        <v>46</v>
      </c>
      <c r="H226" t="s">
        <v>132</v>
      </c>
      <c r="I226" t="s">
        <v>1147</v>
      </c>
      <c r="J226" t="s">
        <v>13</v>
      </c>
      <c r="K226" t="s">
        <v>1147</v>
      </c>
      <c r="L226" t="s">
        <v>13</v>
      </c>
      <c r="M226" t="s">
        <v>1147</v>
      </c>
      <c r="N226" t="str">
        <f t="shared" si="90"/>
        <v>0.05</v>
      </c>
      <c r="O226" s="70">
        <f t="shared" si="91"/>
        <v>0</v>
      </c>
      <c r="P226">
        <f t="shared" si="92"/>
        <v>0</v>
      </c>
      <c r="Q226">
        <f t="shared" si="93"/>
        <v>0</v>
      </c>
      <c r="S226">
        <f t="shared" si="94"/>
        <v>0</v>
      </c>
      <c r="T226">
        <f t="shared" si="95"/>
        <v>0</v>
      </c>
      <c r="U226">
        <f t="shared" si="96"/>
        <v>0</v>
      </c>
      <c r="V226">
        <f t="shared" si="97"/>
        <v>0</v>
      </c>
      <c r="W226">
        <f t="shared" si="98"/>
        <v>0</v>
      </c>
      <c r="X226">
        <f t="shared" si="99"/>
        <v>0</v>
      </c>
      <c r="Y226">
        <f t="shared" si="100"/>
        <v>2.5</v>
      </c>
      <c r="Z226">
        <f t="shared" si="101"/>
        <v>2.5</v>
      </c>
      <c r="AA226" cm="1">
        <f t="array" ref="AA226">SUMPRODUCT((Z226&lt;$Z$2:$Z$407)/COUNTIF($Z$2:$Z$407,$Z$2:$Z$407))+1</f>
        <v>96.000000000000057</v>
      </c>
      <c r="AB226" t="s">
        <v>1207</v>
      </c>
    </row>
    <row r="227" spans="1:28" x14ac:dyDescent="0.15">
      <c r="A227" t="s">
        <v>445</v>
      </c>
      <c r="B227" t="s">
        <v>466</v>
      </c>
      <c r="C227" t="s">
        <v>1208</v>
      </c>
      <c r="D227" t="s">
        <v>16</v>
      </c>
      <c r="E227" t="s">
        <v>1198</v>
      </c>
      <c r="F227" t="s">
        <v>465</v>
      </c>
      <c r="G227" t="s">
        <v>46</v>
      </c>
      <c r="H227" t="s">
        <v>132</v>
      </c>
      <c r="I227" t="s">
        <v>1147</v>
      </c>
      <c r="J227" t="s">
        <v>13</v>
      </c>
      <c r="K227" t="s">
        <v>1147</v>
      </c>
      <c r="L227" t="s">
        <v>13</v>
      </c>
      <c r="M227" t="s">
        <v>1147</v>
      </c>
      <c r="N227" t="str">
        <f t="shared" si="90"/>
        <v>0.05</v>
      </c>
      <c r="O227" s="70">
        <f t="shared" si="91"/>
        <v>0</v>
      </c>
      <c r="P227">
        <f t="shared" si="92"/>
        <v>0</v>
      </c>
      <c r="Q227">
        <f t="shared" si="93"/>
        <v>0</v>
      </c>
      <c r="S227">
        <f t="shared" si="94"/>
        <v>0</v>
      </c>
      <c r="T227">
        <f t="shared" si="95"/>
        <v>0</v>
      </c>
      <c r="U227">
        <f t="shared" si="96"/>
        <v>0</v>
      </c>
      <c r="V227">
        <f t="shared" si="97"/>
        <v>0</v>
      </c>
      <c r="W227">
        <f t="shared" si="98"/>
        <v>0</v>
      </c>
      <c r="X227">
        <f t="shared" si="99"/>
        <v>0</v>
      </c>
      <c r="Y227">
        <f t="shared" si="100"/>
        <v>2.5</v>
      </c>
      <c r="Z227">
        <f t="shared" si="101"/>
        <v>2.5</v>
      </c>
      <c r="AA227" cm="1">
        <f t="array" ref="AA227">SUMPRODUCT((Z227&lt;$Z$2:$Z$407)/COUNTIF($Z$2:$Z$407,$Z$2:$Z$407))+1</f>
        <v>96.000000000000057</v>
      </c>
      <c r="AB227" t="s">
        <v>1208</v>
      </c>
    </row>
    <row r="228" spans="1:28" x14ac:dyDescent="0.15">
      <c r="A228" t="s">
        <v>445</v>
      </c>
      <c r="B228" t="s">
        <v>466</v>
      </c>
      <c r="C228" t="s">
        <v>1209</v>
      </c>
      <c r="D228" t="s">
        <v>16</v>
      </c>
      <c r="E228" t="s">
        <v>1198</v>
      </c>
      <c r="F228" t="s">
        <v>481</v>
      </c>
      <c r="G228" t="s">
        <v>482</v>
      </c>
      <c r="H228" t="s">
        <v>132</v>
      </c>
      <c r="I228" t="s">
        <v>1147</v>
      </c>
      <c r="J228" t="s">
        <v>132</v>
      </c>
      <c r="K228" t="s">
        <v>1147</v>
      </c>
      <c r="L228" t="s">
        <v>13</v>
      </c>
      <c r="M228" t="s">
        <v>1147</v>
      </c>
      <c r="N228" t="str">
        <f t="shared" si="90"/>
        <v>0.05</v>
      </c>
      <c r="O228" s="70">
        <f t="shared" si="91"/>
        <v>0</v>
      </c>
      <c r="P228">
        <f t="shared" si="92"/>
        <v>0</v>
      </c>
      <c r="Q228">
        <f t="shared" si="93"/>
        <v>0</v>
      </c>
      <c r="S228">
        <f t="shared" si="94"/>
        <v>0</v>
      </c>
      <c r="T228">
        <f t="shared" si="95"/>
        <v>0</v>
      </c>
      <c r="U228">
        <f t="shared" si="96"/>
        <v>0</v>
      </c>
      <c r="V228">
        <f t="shared" si="97"/>
        <v>0</v>
      </c>
      <c r="W228">
        <f t="shared" si="98"/>
        <v>0</v>
      </c>
      <c r="X228">
        <f t="shared" si="99"/>
        <v>0</v>
      </c>
      <c r="Y228">
        <f t="shared" si="100"/>
        <v>2.5</v>
      </c>
      <c r="Z228">
        <f t="shared" si="101"/>
        <v>2.5</v>
      </c>
      <c r="AA228" cm="1">
        <f t="array" ref="AA228">SUMPRODUCT((Z228&lt;$Z$2:$Z$407)/COUNTIF($Z$2:$Z$407,$Z$2:$Z$407))+1</f>
        <v>96.000000000000057</v>
      </c>
      <c r="AB228" t="s">
        <v>1209</v>
      </c>
    </row>
    <row r="229" spans="1:28" x14ac:dyDescent="0.15">
      <c r="A229" t="s">
        <v>445</v>
      </c>
      <c r="B229" t="s">
        <v>466</v>
      </c>
      <c r="C229" t="s">
        <v>1210</v>
      </c>
      <c r="D229" t="s">
        <v>16</v>
      </c>
      <c r="E229" t="s">
        <v>1198</v>
      </c>
      <c r="F229" t="s">
        <v>479</v>
      </c>
      <c r="G229" t="s">
        <v>174</v>
      </c>
      <c r="H229" t="s">
        <v>132</v>
      </c>
      <c r="I229" t="s">
        <v>1147</v>
      </c>
      <c r="J229" t="s">
        <v>132</v>
      </c>
      <c r="K229" t="s">
        <v>1147</v>
      </c>
      <c r="L229" t="s">
        <v>13</v>
      </c>
      <c r="M229" t="s">
        <v>1147</v>
      </c>
      <c r="N229" t="str">
        <f t="shared" si="90"/>
        <v>0.05</v>
      </c>
      <c r="O229" s="70">
        <f t="shared" si="91"/>
        <v>0</v>
      </c>
      <c r="P229">
        <f t="shared" si="92"/>
        <v>0</v>
      </c>
      <c r="Q229">
        <f t="shared" si="93"/>
        <v>0</v>
      </c>
      <c r="S229">
        <f t="shared" si="94"/>
        <v>0</v>
      </c>
      <c r="T229">
        <f t="shared" si="95"/>
        <v>0</v>
      </c>
      <c r="U229">
        <f t="shared" si="96"/>
        <v>0</v>
      </c>
      <c r="V229">
        <f t="shared" si="97"/>
        <v>0</v>
      </c>
      <c r="W229">
        <f t="shared" si="98"/>
        <v>0</v>
      </c>
      <c r="X229">
        <f t="shared" si="99"/>
        <v>0</v>
      </c>
      <c r="Y229">
        <f t="shared" si="100"/>
        <v>2.5</v>
      </c>
      <c r="Z229">
        <f t="shared" si="101"/>
        <v>2.5</v>
      </c>
      <c r="AA229" cm="1">
        <f t="array" ref="AA229">SUMPRODUCT((Z229&lt;$Z$2:$Z$407)/COUNTIF($Z$2:$Z$407,$Z$2:$Z$407))+1</f>
        <v>96.000000000000057</v>
      </c>
      <c r="AB229" t="s">
        <v>1210</v>
      </c>
    </row>
    <row r="230" spans="1:28" x14ac:dyDescent="0.15">
      <c r="A230" t="s">
        <v>445</v>
      </c>
      <c r="B230" t="s">
        <v>466</v>
      </c>
      <c r="C230" t="s">
        <v>1211</v>
      </c>
      <c r="D230" t="s">
        <v>16</v>
      </c>
      <c r="E230" t="s">
        <v>1198</v>
      </c>
      <c r="F230" t="s">
        <v>465</v>
      </c>
      <c r="G230" t="s">
        <v>49</v>
      </c>
      <c r="H230" t="s">
        <v>132</v>
      </c>
      <c r="I230" t="s">
        <v>1147</v>
      </c>
      <c r="J230" t="s">
        <v>13</v>
      </c>
      <c r="K230" t="s">
        <v>1147</v>
      </c>
      <c r="L230" t="s">
        <v>13</v>
      </c>
      <c r="M230" t="s">
        <v>1147</v>
      </c>
      <c r="N230" t="str">
        <f t="shared" si="90"/>
        <v>0.05</v>
      </c>
      <c r="O230" s="70">
        <f t="shared" si="91"/>
        <v>0</v>
      </c>
      <c r="P230">
        <f t="shared" si="92"/>
        <v>0</v>
      </c>
      <c r="Q230">
        <f t="shared" si="93"/>
        <v>0</v>
      </c>
      <c r="S230">
        <f t="shared" si="94"/>
        <v>0</v>
      </c>
      <c r="T230">
        <f t="shared" si="95"/>
        <v>0</v>
      </c>
      <c r="U230">
        <f t="shared" si="96"/>
        <v>0</v>
      </c>
      <c r="V230">
        <f t="shared" si="97"/>
        <v>0</v>
      </c>
      <c r="W230">
        <f t="shared" si="98"/>
        <v>0</v>
      </c>
      <c r="X230">
        <f t="shared" si="99"/>
        <v>0</v>
      </c>
      <c r="Y230">
        <f t="shared" si="100"/>
        <v>2.5</v>
      </c>
      <c r="Z230">
        <f t="shared" si="101"/>
        <v>2.5</v>
      </c>
      <c r="AA230" cm="1">
        <f t="array" ref="AA230">SUMPRODUCT((Z230&lt;$Z$2:$Z$407)/COUNTIF($Z$2:$Z$407,$Z$2:$Z$407))+1</f>
        <v>96.000000000000057</v>
      </c>
      <c r="AB230" t="s">
        <v>1211</v>
      </c>
    </row>
    <row r="231" spans="1:28" x14ac:dyDescent="0.15">
      <c r="A231" t="s">
        <v>603</v>
      </c>
      <c r="B231" t="s">
        <v>604</v>
      </c>
      <c r="C231" t="s">
        <v>624</v>
      </c>
      <c r="D231" t="s">
        <v>16</v>
      </c>
      <c r="E231" t="s">
        <v>1198</v>
      </c>
      <c r="F231" t="s">
        <v>614</v>
      </c>
      <c r="G231" t="s">
        <v>1147</v>
      </c>
      <c r="H231" t="s">
        <v>47</v>
      </c>
      <c r="I231" t="s">
        <v>1147</v>
      </c>
      <c r="J231" t="s">
        <v>47</v>
      </c>
      <c r="K231" t="s">
        <v>1147</v>
      </c>
      <c r="L231" t="s">
        <v>47</v>
      </c>
      <c r="M231" t="s">
        <v>1147</v>
      </c>
      <c r="N231" t="str">
        <f t="shared" si="90"/>
        <v>0.05</v>
      </c>
      <c r="O231" s="70">
        <f t="shared" si="91"/>
        <v>0</v>
      </c>
      <c r="P231">
        <f t="shared" si="92"/>
        <v>0</v>
      </c>
      <c r="Q231">
        <f t="shared" si="93"/>
        <v>0</v>
      </c>
      <c r="S231">
        <f t="shared" si="94"/>
        <v>0</v>
      </c>
      <c r="T231">
        <f t="shared" si="95"/>
        <v>0</v>
      </c>
      <c r="U231">
        <f t="shared" si="96"/>
        <v>0</v>
      </c>
      <c r="V231">
        <f t="shared" si="97"/>
        <v>0</v>
      </c>
      <c r="W231">
        <f t="shared" si="98"/>
        <v>0</v>
      </c>
      <c r="X231">
        <f t="shared" si="99"/>
        <v>0</v>
      </c>
      <c r="Y231">
        <f t="shared" si="100"/>
        <v>2.5</v>
      </c>
      <c r="Z231">
        <f t="shared" si="101"/>
        <v>2.5</v>
      </c>
      <c r="AA231" cm="1">
        <f t="array" ref="AA231">SUMPRODUCT((Z231&lt;$Z$2:$Z$407)/COUNTIF($Z$2:$Z$407,$Z$2:$Z$407))+1</f>
        <v>96.000000000000057</v>
      </c>
      <c r="AB231" t="s">
        <v>624</v>
      </c>
    </row>
    <row r="232" spans="1:28" x14ac:dyDescent="0.15">
      <c r="A232" t="s">
        <v>719</v>
      </c>
      <c r="B232" t="s">
        <v>719</v>
      </c>
      <c r="C232" t="s">
        <v>722</v>
      </c>
      <c r="D232" t="s">
        <v>16</v>
      </c>
      <c r="E232" t="s">
        <v>1198</v>
      </c>
      <c r="F232" t="s">
        <v>723</v>
      </c>
      <c r="G232" t="s">
        <v>1147</v>
      </c>
      <c r="H232" t="s">
        <v>47</v>
      </c>
      <c r="I232" t="s">
        <v>1147</v>
      </c>
      <c r="J232" t="s">
        <v>47</v>
      </c>
      <c r="K232" t="s">
        <v>1147</v>
      </c>
      <c r="L232" t="s">
        <v>47</v>
      </c>
      <c r="M232" t="s">
        <v>1147</v>
      </c>
      <c r="N232" t="str">
        <f t="shared" si="90"/>
        <v>0.05</v>
      </c>
      <c r="O232" s="70">
        <f t="shared" si="91"/>
        <v>0</v>
      </c>
      <c r="P232">
        <f t="shared" si="92"/>
        <v>0</v>
      </c>
      <c r="Q232">
        <f t="shared" si="93"/>
        <v>0</v>
      </c>
      <c r="S232">
        <f t="shared" si="94"/>
        <v>0</v>
      </c>
      <c r="T232">
        <f t="shared" si="95"/>
        <v>0</v>
      </c>
      <c r="U232">
        <f t="shared" si="96"/>
        <v>0</v>
      </c>
      <c r="V232">
        <f t="shared" si="97"/>
        <v>0</v>
      </c>
      <c r="W232">
        <f t="shared" si="98"/>
        <v>0</v>
      </c>
      <c r="X232">
        <f t="shared" si="99"/>
        <v>0</v>
      </c>
      <c r="Y232">
        <f t="shared" si="100"/>
        <v>2.5</v>
      </c>
      <c r="Z232">
        <f t="shared" si="101"/>
        <v>2.5</v>
      </c>
      <c r="AA232" cm="1">
        <f t="array" ref="AA232">SUMPRODUCT((Z232&lt;$Z$2:$Z$407)/COUNTIF($Z$2:$Z$407,$Z$2:$Z$407))+1</f>
        <v>96.000000000000057</v>
      </c>
      <c r="AB232" t="s">
        <v>722</v>
      </c>
    </row>
    <row r="233" spans="1:28" x14ac:dyDescent="0.15">
      <c r="A233" t="s">
        <v>719</v>
      </c>
      <c r="B233" t="s">
        <v>719</v>
      </c>
      <c r="C233" t="s">
        <v>727</v>
      </c>
      <c r="D233" t="s">
        <v>11</v>
      </c>
      <c r="E233" t="s">
        <v>1198</v>
      </c>
      <c r="F233" t="s">
        <v>723</v>
      </c>
      <c r="G233" t="s">
        <v>1147</v>
      </c>
      <c r="H233" t="s">
        <v>47</v>
      </c>
      <c r="I233" t="s">
        <v>1147</v>
      </c>
      <c r="J233" t="s">
        <v>47</v>
      </c>
      <c r="K233" t="s">
        <v>1147</v>
      </c>
      <c r="L233" t="s">
        <v>47</v>
      </c>
      <c r="M233" t="s">
        <v>1147</v>
      </c>
      <c r="N233" t="str">
        <f t="shared" si="90"/>
        <v>0.05</v>
      </c>
      <c r="O233" s="70">
        <f t="shared" si="91"/>
        <v>0</v>
      </c>
      <c r="P233">
        <f t="shared" si="92"/>
        <v>0</v>
      </c>
      <c r="Q233">
        <f t="shared" si="93"/>
        <v>0</v>
      </c>
      <c r="S233">
        <f t="shared" si="94"/>
        <v>0</v>
      </c>
      <c r="T233">
        <f t="shared" si="95"/>
        <v>0</v>
      </c>
      <c r="U233">
        <f t="shared" si="96"/>
        <v>0</v>
      </c>
      <c r="V233">
        <f t="shared" si="97"/>
        <v>0</v>
      </c>
      <c r="W233">
        <f t="shared" si="98"/>
        <v>0</v>
      </c>
      <c r="X233">
        <f t="shared" si="99"/>
        <v>0</v>
      </c>
      <c r="Y233">
        <f t="shared" si="100"/>
        <v>2.5</v>
      </c>
      <c r="Z233">
        <f t="shared" si="101"/>
        <v>2.5</v>
      </c>
      <c r="AA233" cm="1">
        <f t="array" ref="AA233">SUMPRODUCT((Z233&lt;$Z$2:$Z$407)/COUNTIF($Z$2:$Z$407,$Z$2:$Z$407))+1</f>
        <v>96.000000000000057</v>
      </c>
      <c r="AB233" t="s">
        <v>727</v>
      </c>
    </row>
    <row r="234" spans="1:28" x14ac:dyDescent="0.15">
      <c r="A234" t="s">
        <v>206</v>
      </c>
      <c r="B234" t="s">
        <v>206</v>
      </c>
      <c r="C234" t="s">
        <v>769</v>
      </c>
      <c r="D234" t="s">
        <v>16</v>
      </c>
      <c r="E234" t="s">
        <v>1198</v>
      </c>
      <c r="F234" t="s">
        <v>606</v>
      </c>
      <c r="G234" t="s">
        <v>1147</v>
      </c>
      <c r="H234" t="s">
        <v>47</v>
      </c>
      <c r="I234" t="s">
        <v>1147</v>
      </c>
      <c r="J234" t="s">
        <v>47</v>
      </c>
      <c r="K234" t="s">
        <v>1147</v>
      </c>
      <c r="L234" t="s">
        <v>47</v>
      </c>
      <c r="M234" t="s">
        <v>1147</v>
      </c>
      <c r="N234" t="str">
        <f t="shared" si="90"/>
        <v>0.05</v>
      </c>
      <c r="O234" s="70">
        <f t="shared" si="91"/>
        <v>0</v>
      </c>
      <c r="P234">
        <f t="shared" si="92"/>
        <v>0</v>
      </c>
      <c r="Q234">
        <f t="shared" si="93"/>
        <v>0</v>
      </c>
      <c r="S234">
        <f t="shared" si="94"/>
        <v>0</v>
      </c>
      <c r="T234">
        <f t="shared" si="95"/>
        <v>0</v>
      </c>
      <c r="U234">
        <f t="shared" si="96"/>
        <v>0</v>
      </c>
      <c r="V234">
        <f t="shared" si="97"/>
        <v>0</v>
      </c>
      <c r="W234">
        <f t="shared" si="98"/>
        <v>0</v>
      </c>
      <c r="X234">
        <f t="shared" si="99"/>
        <v>0</v>
      </c>
      <c r="Y234">
        <f t="shared" si="100"/>
        <v>2.5</v>
      </c>
      <c r="Z234">
        <f t="shared" si="101"/>
        <v>2.5</v>
      </c>
      <c r="AA234" cm="1">
        <f t="array" ref="AA234">SUMPRODUCT((Z234&lt;$Z$2:$Z$407)/COUNTIF($Z$2:$Z$407,$Z$2:$Z$407))+1</f>
        <v>96.000000000000057</v>
      </c>
      <c r="AB234" t="s">
        <v>769</v>
      </c>
    </row>
    <row r="235" spans="1:28" x14ac:dyDescent="0.15">
      <c r="A235" t="s">
        <v>445</v>
      </c>
      <c r="B235" t="s">
        <v>446</v>
      </c>
      <c r="C235" s="70" t="s">
        <v>1271</v>
      </c>
      <c r="D235" t="s">
        <v>11</v>
      </c>
      <c r="E235" t="s">
        <v>1212</v>
      </c>
      <c r="F235" t="s">
        <v>20</v>
      </c>
      <c r="G235" t="s">
        <v>463</v>
      </c>
      <c r="H235" t="s">
        <v>132</v>
      </c>
      <c r="I235" t="s">
        <v>1147</v>
      </c>
      <c r="J235" t="s">
        <v>132</v>
      </c>
      <c r="K235" t="s">
        <v>1147</v>
      </c>
      <c r="L235" t="s">
        <v>13</v>
      </c>
      <c r="M235" t="s">
        <v>1147</v>
      </c>
      <c r="N235" t="str">
        <f t="shared" si="90"/>
        <v>0.04</v>
      </c>
      <c r="O235" s="70">
        <f t="shared" si="91"/>
        <v>0</v>
      </c>
      <c r="P235">
        <f t="shared" si="92"/>
        <v>0</v>
      </c>
      <c r="Q235">
        <f t="shared" si="93"/>
        <v>0</v>
      </c>
      <c r="S235">
        <f t="shared" si="94"/>
        <v>0</v>
      </c>
      <c r="T235">
        <f t="shared" si="95"/>
        <v>0</v>
      </c>
      <c r="U235">
        <f t="shared" si="96"/>
        <v>0</v>
      </c>
      <c r="V235">
        <f t="shared" si="97"/>
        <v>0</v>
      </c>
      <c r="W235">
        <f t="shared" si="98"/>
        <v>0</v>
      </c>
      <c r="X235">
        <f t="shared" si="99"/>
        <v>0</v>
      </c>
      <c r="Y235">
        <f t="shared" si="100"/>
        <v>2</v>
      </c>
      <c r="Z235">
        <f t="shared" si="101"/>
        <v>2</v>
      </c>
      <c r="AA235" cm="1">
        <f t="array" ref="AA235">SUMPRODUCT((Z235&lt;$Z$2:$Z$407)/COUNTIF($Z$2:$Z$407,$Z$2:$Z$407))+1</f>
        <v>97.000000000000085</v>
      </c>
      <c r="AB235" t="s">
        <v>462</v>
      </c>
    </row>
    <row r="236" spans="1:28" x14ac:dyDescent="0.15">
      <c r="A236" t="s">
        <v>603</v>
      </c>
      <c r="B236" t="s">
        <v>604</v>
      </c>
      <c r="C236" t="s">
        <v>613</v>
      </c>
      <c r="D236" t="s">
        <v>16</v>
      </c>
      <c r="E236" t="s">
        <v>1212</v>
      </c>
      <c r="F236" t="s">
        <v>614</v>
      </c>
      <c r="G236" t="s">
        <v>1147</v>
      </c>
      <c r="H236" t="s">
        <v>47</v>
      </c>
      <c r="I236" t="s">
        <v>1147</v>
      </c>
      <c r="J236" t="s">
        <v>47</v>
      </c>
      <c r="K236" t="s">
        <v>1147</v>
      </c>
      <c r="L236" t="s">
        <v>47</v>
      </c>
      <c r="M236" t="s">
        <v>1147</v>
      </c>
      <c r="N236" t="str">
        <f t="shared" si="90"/>
        <v>0.04</v>
      </c>
      <c r="O236" s="70">
        <f t="shared" si="91"/>
        <v>0</v>
      </c>
      <c r="P236">
        <f t="shared" si="92"/>
        <v>0</v>
      </c>
      <c r="Q236">
        <f t="shared" si="93"/>
        <v>0</v>
      </c>
      <c r="S236">
        <f t="shared" si="94"/>
        <v>0</v>
      </c>
      <c r="T236">
        <f t="shared" si="95"/>
        <v>0</v>
      </c>
      <c r="U236">
        <f t="shared" si="96"/>
        <v>0</v>
      </c>
      <c r="V236">
        <f t="shared" si="97"/>
        <v>0</v>
      </c>
      <c r="W236">
        <f t="shared" si="98"/>
        <v>0</v>
      </c>
      <c r="X236">
        <f t="shared" si="99"/>
        <v>0</v>
      </c>
      <c r="Y236">
        <f t="shared" si="100"/>
        <v>2</v>
      </c>
      <c r="Z236">
        <f t="shared" si="101"/>
        <v>2</v>
      </c>
      <c r="AA236" cm="1">
        <f t="array" ref="AA236">SUMPRODUCT((Z236&lt;$Z$2:$Z$407)/COUNTIF($Z$2:$Z$407,$Z$2:$Z$407))+1</f>
        <v>97.000000000000085</v>
      </c>
      <c r="AB236" t="s">
        <v>613</v>
      </c>
    </row>
    <row r="237" spans="1:28" hidden="1" x14ac:dyDescent="0.15">
      <c r="O237" s="70"/>
    </row>
    <row r="238" spans="1:28" x14ac:dyDescent="0.15">
      <c r="A238" t="s">
        <v>603</v>
      </c>
      <c r="B238" t="s">
        <v>604</v>
      </c>
      <c r="C238" t="s">
        <v>615</v>
      </c>
      <c r="D238" t="s">
        <v>16</v>
      </c>
      <c r="E238" t="s">
        <v>1212</v>
      </c>
      <c r="F238" t="s">
        <v>542</v>
      </c>
      <c r="G238" t="s">
        <v>1147</v>
      </c>
      <c r="H238" t="s">
        <v>47</v>
      </c>
      <c r="I238" t="s">
        <v>1147</v>
      </c>
      <c r="J238" t="s">
        <v>47</v>
      </c>
      <c r="K238" t="s">
        <v>1147</v>
      </c>
      <c r="L238" t="s">
        <v>47</v>
      </c>
      <c r="M238" t="s">
        <v>1147</v>
      </c>
      <c r="N238" t="str">
        <f t="shared" ref="N238:N248" si="102">E238</f>
        <v>0.04</v>
      </c>
      <c r="O238" s="70">
        <f t="shared" ref="O238:O248" si="103">COUNTIF(H238,"US")</f>
        <v>0</v>
      </c>
      <c r="P238">
        <f t="shared" ref="P238:P248" si="104">COUNTIF(J238,"US")</f>
        <v>0</v>
      </c>
      <c r="Q238">
        <f t="shared" ref="Q238:Q248" si="105">COUNTIF(L238,"US")</f>
        <v>0</v>
      </c>
      <c r="S238">
        <f t="shared" ref="S238:S248" si="106">IF(R238=0,0,IF(R238=0.5,3,6))</f>
        <v>0</v>
      </c>
      <c r="T238">
        <f t="shared" ref="T238:T248" si="107">IF(O238=1,6,0)</f>
        <v>0</v>
      </c>
      <c r="U238">
        <f t="shared" ref="U238:U248" si="108">IF(R238=0,0,IF(R238=0.5,3,6))</f>
        <v>0</v>
      </c>
      <c r="V238">
        <f t="shared" ref="V238:V248" si="109">IF(Q238=1,7,0)</f>
        <v>0</v>
      </c>
      <c r="W238">
        <f t="shared" ref="W238:W248" si="110">IF(O238=1,11,0)</f>
        <v>0</v>
      </c>
      <c r="X238">
        <f t="shared" ref="X238:X248" si="111">IF(P238=1,14,0)</f>
        <v>0</v>
      </c>
      <c r="Y238">
        <f t="shared" ref="Y238:Y248" si="112">(0.5*N238)*100</f>
        <v>2</v>
      </c>
      <c r="Z238">
        <f t="shared" ref="Z238:Z248" si="113">SUM(S238:Y238)</f>
        <v>2</v>
      </c>
      <c r="AA238" cm="1">
        <f t="array" ref="AA238">SUMPRODUCT((Z238&lt;$Z$2:$Z$407)/COUNTIF($Z$2:$Z$407,$Z$2:$Z$407))+1</f>
        <v>97.000000000000085</v>
      </c>
      <c r="AB238" t="s">
        <v>615</v>
      </c>
    </row>
    <row r="239" spans="1:28" x14ac:dyDescent="0.15">
      <c r="A239" t="s">
        <v>603</v>
      </c>
      <c r="B239" t="s">
        <v>604</v>
      </c>
      <c r="C239" t="s">
        <v>625</v>
      </c>
      <c r="D239" t="s">
        <v>16</v>
      </c>
      <c r="E239" t="s">
        <v>1212</v>
      </c>
      <c r="F239" t="s">
        <v>614</v>
      </c>
      <c r="G239" t="s">
        <v>1147</v>
      </c>
      <c r="H239" t="s">
        <v>47</v>
      </c>
      <c r="I239" t="s">
        <v>1147</v>
      </c>
      <c r="J239" t="s">
        <v>47</v>
      </c>
      <c r="K239" t="s">
        <v>1147</v>
      </c>
      <c r="L239" t="s">
        <v>47</v>
      </c>
      <c r="M239" t="s">
        <v>1147</v>
      </c>
      <c r="N239" t="str">
        <f t="shared" si="102"/>
        <v>0.04</v>
      </c>
      <c r="O239" s="70">
        <f t="shared" si="103"/>
        <v>0</v>
      </c>
      <c r="P239">
        <f t="shared" si="104"/>
        <v>0</v>
      </c>
      <c r="Q239">
        <f t="shared" si="105"/>
        <v>0</v>
      </c>
      <c r="S239">
        <f t="shared" si="106"/>
        <v>0</v>
      </c>
      <c r="T239">
        <f t="shared" si="107"/>
        <v>0</v>
      </c>
      <c r="U239">
        <f t="shared" si="108"/>
        <v>0</v>
      </c>
      <c r="V239">
        <f t="shared" si="109"/>
        <v>0</v>
      </c>
      <c r="W239">
        <f t="shared" si="110"/>
        <v>0</v>
      </c>
      <c r="X239">
        <f t="shared" si="111"/>
        <v>0</v>
      </c>
      <c r="Y239">
        <f t="shared" si="112"/>
        <v>2</v>
      </c>
      <c r="Z239">
        <f t="shared" si="113"/>
        <v>2</v>
      </c>
      <c r="AA239" cm="1">
        <f t="array" ref="AA239">SUMPRODUCT((Z239&lt;$Z$2:$Z$407)/COUNTIF($Z$2:$Z$407,$Z$2:$Z$407))+1</f>
        <v>97.000000000000085</v>
      </c>
      <c r="AB239" t="s">
        <v>625</v>
      </c>
    </row>
    <row r="240" spans="1:28" x14ac:dyDescent="0.15">
      <c r="A240" t="s">
        <v>603</v>
      </c>
      <c r="B240" t="s">
        <v>604</v>
      </c>
      <c r="C240" t="s">
        <v>626</v>
      </c>
      <c r="D240" t="s">
        <v>16</v>
      </c>
      <c r="E240" t="s">
        <v>1212</v>
      </c>
      <c r="F240" t="s">
        <v>542</v>
      </c>
      <c r="G240" t="s">
        <v>1147</v>
      </c>
      <c r="H240" t="s">
        <v>47</v>
      </c>
      <c r="I240" t="s">
        <v>1147</v>
      </c>
      <c r="J240" t="s">
        <v>47</v>
      </c>
      <c r="K240" t="s">
        <v>1147</v>
      </c>
      <c r="L240" t="s">
        <v>47</v>
      </c>
      <c r="M240" t="s">
        <v>1147</v>
      </c>
      <c r="N240" t="str">
        <f t="shared" si="102"/>
        <v>0.04</v>
      </c>
      <c r="O240" s="70">
        <f t="shared" si="103"/>
        <v>0</v>
      </c>
      <c r="P240">
        <f t="shared" si="104"/>
        <v>0</v>
      </c>
      <c r="Q240">
        <f t="shared" si="105"/>
        <v>0</v>
      </c>
      <c r="S240">
        <f t="shared" si="106"/>
        <v>0</v>
      </c>
      <c r="T240">
        <f t="shared" si="107"/>
        <v>0</v>
      </c>
      <c r="U240">
        <f t="shared" si="108"/>
        <v>0</v>
      </c>
      <c r="V240">
        <f t="shared" si="109"/>
        <v>0</v>
      </c>
      <c r="W240">
        <f t="shared" si="110"/>
        <v>0</v>
      </c>
      <c r="X240">
        <f t="shared" si="111"/>
        <v>0</v>
      </c>
      <c r="Y240">
        <f t="shared" si="112"/>
        <v>2</v>
      </c>
      <c r="Z240">
        <f t="shared" si="113"/>
        <v>2</v>
      </c>
      <c r="AA240" cm="1">
        <f t="array" ref="AA240">SUMPRODUCT((Z240&lt;$Z$2:$Z$407)/COUNTIF($Z$2:$Z$407,$Z$2:$Z$407))+1</f>
        <v>97.000000000000085</v>
      </c>
      <c r="AB240" t="s">
        <v>626</v>
      </c>
    </row>
    <row r="241" spans="1:28" x14ac:dyDescent="0.15">
      <c r="A241" t="s">
        <v>603</v>
      </c>
      <c r="B241" t="s">
        <v>604</v>
      </c>
      <c r="C241" t="s">
        <v>627</v>
      </c>
      <c r="D241" t="s">
        <v>16</v>
      </c>
      <c r="E241" t="s">
        <v>1212</v>
      </c>
      <c r="F241" t="s">
        <v>614</v>
      </c>
      <c r="G241" t="s">
        <v>1147</v>
      </c>
      <c r="H241" t="s">
        <v>47</v>
      </c>
      <c r="I241" t="s">
        <v>1147</v>
      </c>
      <c r="J241" t="s">
        <v>47</v>
      </c>
      <c r="K241" t="s">
        <v>1147</v>
      </c>
      <c r="L241" t="s">
        <v>47</v>
      </c>
      <c r="M241" t="s">
        <v>1147</v>
      </c>
      <c r="N241" t="str">
        <f t="shared" si="102"/>
        <v>0.04</v>
      </c>
      <c r="O241" s="70">
        <f t="shared" si="103"/>
        <v>0</v>
      </c>
      <c r="P241">
        <f t="shared" si="104"/>
        <v>0</v>
      </c>
      <c r="Q241">
        <f t="shared" si="105"/>
        <v>0</v>
      </c>
      <c r="S241">
        <f t="shared" si="106"/>
        <v>0</v>
      </c>
      <c r="T241">
        <f t="shared" si="107"/>
        <v>0</v>
      </c>
      <c r="U241">
        <f t="shared" si="108"/>
        <v>0</v>
      </c>
      <c r="V241">
        <f t="shared" si="109"/>
        <v>0</v>
      </c>
      <c r="W241">
        <f t="shared" si="110"/>
        <v>0</v>
      </c>
      <c r="X241">
        <f t="shared" si="111"/>
        <v>0</v>
      </c>
      <c r="Y241">
        <f t="shared" si="112"/>
        <v>2</v>
      </c>
      <c r="Z241">
        <f t="shared" si="113"/>
        <v>2</v>
      </c>
      <c r="AA241" cm="1">
        <f t="array" ref="AA241">SUMPRODUCT((Z241&lt;$Z$2:$Z$407)/COUNTIF($Z$2:$Z$407,$Z$2:$Z$407))+1</f>
        <v>97.000000000000085</v>
      </c>
      <c r="AB241" t="s">
        <v>627</v>
      </c>
    </row>
    <row r="242" spans="1:28" x14ac:dyDescent="0.15">
      <c r="A242" t="s">
        <v>603</v>
      </c>
      <c r="B242" t="s">
        <v>604</v>
      </c>
      <c r="C242" t="s">
        <v>628</v>
      </c>
      <c r="D242" t="s">
        <v>16</v>
      </c>
      <c r="E242" t="s">
        <v>1212</v>
      </c>
      <c r="F242" t="s">
        <v>614</v>
      </c>
      <c r="G242" t="s">
        <v>1147</v>
      </c>
      <c r="H242" t="s">
        <v>47</v>
      </c>
      <c r="I242" t="s">
        <v>1147</v>
      </c>
      <c r="J242" t="s">
        <v>47</v>
      </c>
      <c r="K242" t="s">
        <v>1147</v>
      </c>
      <c r="L242" t="s">
        <v>47</v>
      </c>
      <c r="M242" t="s">
        <v>1147</v>
      </c>
      <c r="N242" t="str">
        <f t="shared" si="102"/>
        <v>0.04</v>
      </c>
      <c r="O242" s="70">
        <f t="shared" si="103"/>
        <v>0</v>
      </c>
      <c r="P242">
        <f t="shared" si="104"/>
        <v>0</v>
      </c>
      <c r="Q242">
        <f t="shared" si="105"/>
        <v>0</v>
      </c>
      <c r="S242">
        <f t="shared" si="106"/>
        <v>0</v>
      </c>
      <c r="T242">
        <f t="shared" si="107"/>
        <v>0</v>
      </c>
      <c r="U242">
        <f t="shared" si="108"/>
        <v>0</v>
      </c>
      <c r="V242">
        <f t="shared" si="109"/>
        <v>0</v>
      </c>
      <c r="W242">
        <f t="shared" si="110"/>
        <v>0</v>
      </c>
      <c r="X242">
        <f t="shared" si="111"/>
        <v>0</v>
      </c>
      <c r="Y242">
        <f t="shared" si="112"/>
        <v>2</v>
      </c>
      <c r="Z242">
        <f t="shared" si="113"/>
        <v>2</v>
      </c>
      <c r="AA242" cm="1">
        <f t="array" ref="AA242">SUMPRODUCT((Z242&lt;$Z$2:$Z$407)/COUNTIF($Z$2:$Z$407,$Z$2:$Z$407))+1</f>
        <v>97.000000000000085</v>
      </c>
      <c r="AB242" t="s">
        <v>628</v>
      </c>
    </row>
    <row r="243" spans="1:28" x14ac:dyDescent="0.15">
      <c r="A243" t="s">
        <v>400</v>
      </c>
      <c r="B243" t="s">
        <v>401</v>
      </c>
      <c r="C243" t="s">
        <v>402</v>
      </c>
      <c r="D243" t="s">
        <v>11</v>
      </c>
      <c r="E243" t="s">
        <v>1199</v>
      </c>
      <c r="F243" t="s">
        <v>403</v>
      </c>
      <c r="G243" t="s">
        <v>1147</v>
      </c>
      <c r="H243" t="s">
        <v>304</v>
      </c>
      <c r="I243" t="s">
        <v>1147</v>
      </c>
      <c r="J243" t="s">
        <v>304</v>
      </c>
      <c r="K243" t="s">
        <v>1147</v>
      </c>
      <c r="L243" t="s">
        <v>304</v>
      </c>
      <c r="M243" t="s">
        <v>1147</v>
      </c>
      <c r="N243" t="str">
        <f t="shared" si="102"/>
        <v>0.03</v>
      </c>
      <c r="O243" s="70">
        <f t="shared" si="103"/>
        <v>0</v>
      </c>
      <c r="P243">
        <f t="shared" si="104"/>
        <v>0</v>
      </c>
      <c r="Q243">
        <f t="shared" si="105"/>
        <v>0</v>
      </c>
      <c r="S243">
        <f t="shared" si="106"/>
        <v>0</v>
      </c>
      <c r="T243">
        <f t="shared" si="107"/>
        <v>0</v>
      </c>
      <c r="U243">
        <f t="shared" si="108"/>
        <v>0</v>
      </c>
      <c r="V243">
        <f t="shared" si="109"/>
        <v>0</v>
      </c>
      <c r="W243">
        <f t="shared" si="110"/>
        <v>0</v>
      </c>
      <c r="X243">
        <f t="shared" si="111"/>
        <v>0</v>
      </c>
      <c r="Y243">
        <f t="shared" si="112"/>
        <v>1.5</v>
      </c>
      <c r="Z243">
        <f t="shared" si="113"/>
        <v>1.5</v>
      </c>
      <c r="AA243" cm="1">
        <f t="array" ref="AA243">SUMPRODUCT((Z243&lt;$Z$2:$Z$407)/COUNTIF($Z$2:$Z$407,$Z$2:$Z$407))+1</f>
        <v>98.000000000000057</v>
      </c>
      <c r="AB243" t="s">
        <v>402</v>
      </c>
    </row>
    <row r="244" spans="1:28" x14ac:dyDescent="0.15">
      <c r="A244" t="s">
        <v>400</v>
      </c>
      <c r="B244" t="s">
        <v>401</v>
      </c>
      <c r="C244" t="s">
        <v>404</v>
      </c>
      <c r="D244" t="s">
        <v>11</v>
      </c>
      <c r="E244" t="s">
        <v>1199</v>
      </c>
      <c r="F244" t="s">
        <v>405</v>
      </c>
      <c r="G244" t="s">
        <v>1147</v>
      </c>
      <c r="H244" t="s">
        <v>304</v>
      </c>
      <c r="I244" t="s">
        <v>1147</v>
      </c>
      <c r="J244" t="s">
        <v>304</v>
      </c>
      <c r="K244" t="s">
        <v>1147</v>
      </c>
      <c r="L244" t="s">
        <v>304</v>
      </c>
      <c r="M244" t="s">
        <v>1147</v>
      </c>
      <c r="N244" t="str">
        <f t="shared" si="102"/>
        <v>0.03</v>
      </c>
      <c r="O244" s="70">
        <f t="shared" si="103"/>
        <v>0</v>
      </c>
      <c r="P244">
        <f t="shared" si="104"/>
        <v>0</v>
      </c>
      <c r="Q244">
        <f t="shared" si="105"/>
        <v>0</v>
      </c>
      <c r="S244">
        <f t="shared" si="106"/>
        <v>0</v>
      </c>
      <c r="T244">
        <f t="shared" si="107"/>
        <v>0</v>
      </c>
      <c r="U244">
        <f t="shared" si="108"/>
        <v>0</v>
      </c>
      <c r="V244">
        <f t="shared" si="109"/>
        <v>0</v>
      </c>
      <c r="W244">
        <f t="shared" si="110"/>
        <v>0</v>
      </c>
      <c r="X244">
        <f t="shared" si="111"/>
        <v>0</v>
      </c>
      <c r="Y244">
        <f t="shared" si="112"/>
        <v>1.5</v>
      </c>
      <c r="Z244">
        <f t="shared" si="113"/>
        <v>1.5</v>
      </c>
      <c r="AA244" cm="1">
        <f t="array" ref="AA244">SUMPRODUCT((Z244&lt;$Z$2:$Z$407)/COUNTIF($Z$2:$Z$407,$Z$2:$Z$407))+1</f>
        <v>98.000000000000057</v>
      </c>
      <c r="AB244" t="s">
        <v>404</v>
      </c>
    </row>
    <row r="245" spans="1:28" x14ac:dyDescent="0.15">
      <c r="A245" t="s">
        <v>400</v>
      </c>
      <c r="B245" t="s">
        <v>401</v>
      </c>
      <c r="C245" t="s">
        <v>411</v>
      </c>
      <c r="D245" t="s">
        <v>16</v>
      </c>
      <c r="E245" t="s">
        <v>1199</v>
      </c>
      <c r="F245" t="s">
        <v>403</v>
      </c>
      <c r="G245" t="s">
        <v>1147</v>
      </c>
      <c r="H245" t="s">
        <v>304</v>
      </c>
      <c r="I245" t="s">
        <v>1147</v>
      </c>
      <c r="J245" t="s">
        <v>304</v>
      </c>
      <c r="K245" t="s">
        <v>1147</v>
      </c>
      <c r="L245" t="s">
        <v>304</v>
      </c>
      <c r="M245" t="s">
        <v>1147</v>
      </c>
      <c r="N245" t="str">
        <f t="shared" si="102"/>
        <v>0.03</v>
      </c>
      <c r="O245" s="70">
        <f t="shared" si="103"/>
        <v>0</v>
      </c>
      <c r="P245">
        <f t="shared" si="104"/>
        <v>0</v>
      </c>
      <c r="Q245">
        <f t="shared" si="105"/>
        <v>0</v>
      </c>
      <c r="S245">
        <f t="shared" si="106"/>
        <v>0</v>
      </c>
      <c r="T245">
        <f t="shared" si="107"/>
        <v>0</v>
      </c>
      <c r="U245">
        <f t="shared" si="108"/>
        <v>0</v>
      </c>
      <c r="V245">
        <f t="shared" si="109"/>
        <v>0</v>
      </c>
      <c r="W245">
        <f t="shared" si="110"/>
        <v>0</v>
      </c>
      <c r="X245">
        <f t="shared" si="111"/>
        <v>0</v>
      </c>
      <c r="Y245">
        <f t="shared" si="112"/>
        <v>1.5</v>
      </c>
      <c r="Z245">
        <f t="shared" si="113"/>
        <v>1.5</v>
      </c>
      <c r="AA245" cm="1">
        <f t="array" ref="AA245">SUMPRODUCT((Z245&lt;$Z$2:$Z$407)/COUNTIF($Z$2:$Z$407,$Z$2:$Z$407))+1</f>
        <v>98.000000000000057</v>
      </c>
      <c r="AB245" t="s">
        <v>411</v>
      </c>
    </row>
    <row r="246" spans="1:28" x14ac:dyDescent="0.15">
      <c r="A246" t="s">
        <v>400</v>
      </c>
      <c r="B246" t="s">
        <v>401</v>
      </c>
      <c r="C246" t="s">
        <v>413</v>
      </c>
      <c r="D246" t="s">
        <v>16</v>
      </c>
      <c r="E246" t="s">
        <v>1199</v>
      </c>
      <c r="F246" t="s">
        <v>403</v>
      </c>
      <c r="G246" t="s">
        <v>1147</v>
      </c>
      <c r="H246" t="s">
        <v>304</v>
      </c>
      <c r="I246" t="s">
        <v>1147</v>
      </c>
      <c r="J246" t="s">
        <v>304</v>
      </c>
      <c r="K246" t="s">
        <v>1147</v>
      </c>
      <c r="L246" t="s">
        <v>304</v>
      </c>
      <c r="M246" t="s">
        <v>1147</v>
      </c>
      <c r="N246" t="str">
        <f t="shared" si="102"/>
        <v>0.03</v>
      </c>
      <c r="O246" s="70">
        <f t="shared" si="103"/>
        <v>0</v>
      </c>
      <c r="P246">
        <f t="shared" si="104"/>
        <v>0</v>
      </c>
      <c r="Q246">
        <f t="shared" si="105"/>
        <v>0</v>
      </c>
      <c r="S246">
        <f t="shared" si="106"/>
        <v>0</v>
      </c>
      <c r="T246">
        <f t="shared" si="107"/>
        <v>0</v>
      </c>
      <c r="U246">
        <f t="shared" si="108"/>
        <v>0</v>
      </c>
      <c r="V246">
        <f t="shared" si="109"/>
        <v>0</v>
      </c>
      <c r="W246">
        <f t="shared" si="110"/>
        <v>0</v>
      </c>
      <c r="X246">
        <f t="shared" si="111"/>
        <v>0</v>
      </c>
      <c r="Y246">
        <f t="shared" si="112"/>
        <v>1.5</v>
      </c>
      <c r="Z246">
        <f t="shared" si="113"/>
        <v>1.5</v>
      </c>
      <c r="AA246" cm="1">
        <f t="array" ref="AA246">SUMPRODUCT((Z246&lt;$Z$2:$Z$407)/COUNTIF($Z$2:$Z$407,$Z$2:$Z$407))+1</f>
        <v>98.000000000000057</v>
      </c>
      <c r="AB246" t="s">
        <v>413</v>
      </c>
    </row>
    <row r="247" spans="1:28" x14ac:dyDescent="0.15">
      <c r="A247" t="s">
        <v>9</v>
      </c>
      <c r="B247" t="s">
        <v>9</v>
      </c>
      <c r="C247" s="70" t="s">
        <v>1045</v>
      </c>
      <c r="D247" t="s">
        <v>16</v>
      </c>
      <c r="E247" t="s">
        <v>1200</v>
      </c>
      <c r="F247" t="s">
        <v>58</v>
      </c>
      <c r="G247" t="s">
        <v>59</v>
      </c>
      <c r="H247" t="s">
        <v>60</v>
      </c>
      <c r="I247" t="s">
        <v>1147</v>
      </c>
      <c r="J247" t="s">
        <v>60</v>
      </c>
      <c r="K247" t="s">
        <v>1147</v>
      </c>
      <c r="L247" t="s">
        <v>13</v>
      </c>
      <c r="M247" t="s">
        <v>1147</v>
      </c>
      <c r="N247" t="str">
        <f t="shared" si="102"/>
        <v>0.02</v>
      </c>
      <c r="O247" s="70">
        <f t="shared" si="103"/>
        <v>0</v>
      </c>
      <c r="P247">
        <f t="shared" si="104"/>
        <v>0</v>
      </c>
      <c r="Q247">
        <f t="shared" si="105"/>
        <v>0</v>
      </c>
      <c r="R247">
        <v>0</v>
      </c>
      <c r="S247">
        <f t="shared" si="106"/>
        <v>0</v>
      </c>
      <c r="T247">
        <f t="shared" si="107"/>
        <v>0</v>
      </c>
      <c r="U247">
        <f t="shared" si="108"/>
        <v>0</v>
      </c>
      <c r="V247">
        <f t="shared" si="109"/>
        <v>0</v>
      </c>
      <c r="W247">
        <f t="shared" si="110"/>
        <v>0</v>
      </c>
      <c r="X247">
        <f t="shared" si="111"/>
        <v>0</v>
      </c>
      <c r="Y247">
        <f t="shared" si="112"/>
        <v>1</v>
      </c>
      <c r="Z247">
        <f t="shared" si="113"/>
        <v>1</v>
      </c>
      <c r="AA247" cm="1">
        <f t="array" ref="AA247">SUMPRODUCT((Z247&lt;$Z$2:$Z$407)/COUNTIF($Z$2:$Z$407,$Z$2:$Z$407))+1</f>
        <v>99.000000000000057</v>
      </c>
      <c r="AB247" s="70" t="s">
        <v>1045</v>
      </c>
    </row>
    <row r="248" spans="1:28" x14ac:dyDescent="0.15">
      <c r="A248" t="s">
        <v>9</v>
      </c>
      <c r="B248" t="s">
        <v>9</v>
      </c>
      <c r="C248" t="s">
        <v>118</v>
      </c>
      <c r="D248" t="s">
        <v>16</v>
      </c>
      <c r="E248" t="s">
        <v>1200</v>
      </c>
      <c r="F248" t="s">
        <v>119</v>
      </c>
      <c r="G248" t="s">
        <v>43</v>
      </c>
      <c r="H248" t="s">
        <v>60</v>
      </c>
      <c r="I248" t="s">
        <v>1147</v>
      </c>
      <c r="J248" t="s">
        <v>14</v>
      </c>
      <c r="K248" t="s">
        <v>1147</v>
      </c>
      <c r="L248" t="s">
        <v>14</v>
      </c>
      <c r="M248" t="s">
        <v>1147</v>
      </c>
      <c r="N248" t="str">
        <f t="shared" si="102"/>
        <v>0.02</v>
      </c>
      <c r="O248" s="70">
        <f t="shared" si="103"/>
        <v>0</v>
      </c>
      <c r="P248">
        <f t="shared" si="104"/>
        <v>0</v>
      </c>
      <c r="Q248">
        <f t="shared" si="105"/>
        <v>0</v>
      </c>
      <c r="R248">
        <v>0</v>
      </c>
      <c r="S248">
        <f t="shared" si="106"/>
        <v>0</v>
      </c>
      <c r="T248">
        <f t="shared" si="107"/>
        <v>0</v>
      </c>
      <c r="U248">
        <f t="shared" si="108"/>
        <v>0</v>
      </c>
      <c r="V248">
        <f t="shared" si="109"/>
        <v>0</v>
      </c>
      <c r="W248">
        <f t="shared" si="110"/>
        <v>0</v>
      </c>
      <c r="X248">
        <f t="shared" si="111"/>
        <v>0</v>
      </c>
      <c r="Y248">
        <f t="shared" si="112"/>
        <v>1</v>
      </c>
      <c r="Z248">
        <f t="shared" si="113"/>
        <v>1</v>
      </c>
      <c r="AA248" cm="1">
        <f t="array" ref="AA248">SUMPRODUCT((Z248&lt;$Z$2:$Z$407)/COUNTIF($Z$2:$Z$407,$Z$2:$Z$407))+1</f>
        <v>99.000000000000057</v>
      </c>
      <c r="AB248" t="s">
        <v>118</v>
      </c>
    </row>
    <row r="249" spans="1:28" hidden="1" x14ac:dyDescent="0.15">
      <c r="O249" s="70"/>
    </row>
    <row r="250" spans="1:28" hidden="1" x14ac:dyDescent="0.15">
      <c r="O250" s="70"/>
    </row>
    <row r="251" spans="1:28" x14ac:dyDescent="0.15">
      <c r="A251" t="s">
        <v>400</v>
      </c>
      <c r="B251" t="s">
        <v>401</v>
      </c>
      <c r="C251" t="s">
        <v>406</v>
      </c>
      <c r="D251" t="s">
        <v>11</v>
      </c>
      <c r="E251" t="s">
        <v>1200</v>
      </c>
      <c r="F251" t="s">
        <v>407</v>
      </c>
      <c r="G251" t="s">
        <v>408</v>
      </c>
      <c r="H251" t="s">
        <v>304</v>
      </c>
      <c r="I251" t="s">
        <v>1147</v>
      </c>
      <c r="J251" t="s">
        <v>304</v>
      </c>
      <c r="K251" t="s">
        <v>1147</v>
      </c>
      <c r="L251" t="s">
        <v>304</v>
      </c>
      <c r="M251" t="s">
        <v>1147</v>
      </c>
      <c r="N251" t="str">
        <f t="shared" ref="N251:N267" si="114">E251</f>
        <v>0.02</v>
      </c>
      <c r="O251" s="70">
        <f t="shared" ref="O251:O267" si="115">COUNTIF(H251,"US")</f>
        <v>0</v>
      </c>
      <c r="P251">
        <f t="shared" ref="P251:P267" si="116">COUNTIF(J251,"US")</f>
        <v>0</v>
      </c>
      <c r="Q251">
        <f t="shared" ref="Q251:Q267" si="117">COUNTIF(L251,"US")</f>
        <v>0</v>
      </c>
      <c r="S251">
        <f t="shared" ref="S251:S267" si="118">IF(R251=0,0,IF(R251=0.5,3,6))</f>
        <v>0</v>
      </c>
      <c r="T251">
        <f t="shared" ref="T251:T267" si="119">IF(O251=1,6,0)</f>
        <v>0</v>
      </c>
      <c r="U251">
        <f t="shared" ref="U251:U267" si="120">IF(R251=0,0,IF(R251=0.5,3,6))</f>
        <v>0</v>
      </c>
      <c r="V251">
        <f t="shared" ref="V251:V267" si="121">IF(Q251=1,7,0)</f>
        <v>0</v>
      </c>
      <c r="W251">
        <f t="shared" ref="W251:W267" si="122">IF(O251=1,11,0)</f>
        <v>0</v>
      </c>
      <c r="X251">
        <f t="shared" ref="X251:X267" si="123">IF(P251=1,14,0)</f>
        <v>0</v>
      </c>
      <c r="Y251">
        <f t="shared" ref="Y251:Y267" si="124">(0.5*N251)*100</f>
        <v>1</v>
      </c>
      <c r="Z251">
        <f t="shared" ref="Z251:Z267" si="125">SUM(S251:Y251)</f>
        <v>1</v>
      </c>
      <c r="AA251" cm="1">
        <f t="array" ref="AA251">SUMPRODUCT((Z251&lt;$Z$2:$Z$407)/COUNTIF($Z$2:$Z$407,$Z$2:$Z$407))+1</f>
        <v>99.000000000000057</v>
      </c>
      <c r="AB251" t="s">
        <v>406</v>
      </c>
    </row>
    <row r="252" spans="1:28" x14ac:dyDescent="0.15">
      <c r="A252" t="s">
        <v>400</v>
      </c>
      <c r="B252" t="s">
        <v>401</v>
      </c>
      <c r="C252" t="s">
        <v>409</v>
      </c>
      <c r="D252" t="s">
        <v>11</v>
      </c>
      <c r="E252" t="s">
        <v>1200</v>
      </c>
      <c r="F252" t="s">
        <v>405</v>
      </c>
      <c r="G252" t="s">
        <v>1147</v>
      </c>
      <c r="H252" t="s">
        <v>304</v>
      </c>
      <c r="I252" t="s">
        <v>1147</v>
      </c>
      <c r="J252" t="s">
        <v>304</v>
      </c>
      <c r="K252" t="s">
        <v>1147</v>
      </c>
      <c r="L252" t="s">
        <v>304</v>
      </c>
      <c r="M252" t="s">
        <v>1147</v>
      </c>
      <c r="N252" t="str">
        <f t="shared" si="114"/>
        <v>0.02</v>
      </c>
      <c r="O252" s="70">
        <f t="shared" si="115"/>
        <v>0</v>
      </c>
      <c r="P252">
        <f t="shared" si="116"/>
        <v>0</v>
      </c>
      <c r="Q252">
        <f t="shared" si="117"/>
        <v>0</v>
      </c>
      <c r="S252">
        <f t="shared" si="118"/>
        <v>0</v>
      </c>
      <c r="T252">
        <f t="shared" si="119"/>
        <v>0</v>
      </c>
      <c r="U252">
        <f t="shared" si="120"/>
        <v>0</v>
      </c>
      <c r="V252">
        <f t="shared" si="121"/>
        <v>0</v>
      </c>
      <c r="W252">
        <f t="shared" si="122"/>
        <v>0</v>
      </c>
      <c r="X252">
        <f t="shared" si="123"/>
        <v>0</v>
      </c>
      <c r="Y252">
        <f t="shared" si="124"/>
        <v>1</v>
      </c>
      <c r="Z252">
        <f t="shared" si="125"/>
        <v>1</v>
      </c>
      <c r="AA252" cm="1">
        <f t="array" ref="AA252">SUMPRODUCT((Z252&lt;$Z$2:$Z$407)/COUNTIF($Z$2:$Z$407,$Z$2:$Z$407))+1</f>
        <v>99.000000000000057</v>
      </c>
      <c r="AB252" t="s">
        <v>409</v>
      </c>
    </row>
    <row r="253" spans="1:28" x14ac:dyDescent="0.15">
      <c r="A253" t="s">
        <v>400</v>
      </c>
      <c r="B253" t="s">
        <v>414</v>
      </c>
      <c r="C253" t="s">
        <v>426</v>
      </c>
      <c r="D253" t="s">
        <v>16</v>
      </c>
      <c r="E253" t="s">
        <v>1200</v>
      </c>
      <c r="F253" t="s">
        <v>416</v>
      </c>
      <c r="G253" t="s">
        <v>1147</v>
      </c>
      <c r="H253" t="s">
        <v>304</v>
      </c>
      <c r="I253" t="s">
        <v>1147</v>
      </c>
      <c r="J253" t="s">
        <v>304</v>
      </c>
      <c r="K253" t="s">
        <v>1147</v>
      </c>
      <c r="L253" t="s">
        <v>304</v>
      </c>
      <c r="M253" t="s">
        <v>1147</v>
      </c>
      <c r="N253" t="str">
        <f t="shared" si="114"/>
        <v>0.02</v>
      </c>
      <c r="O253" s="70">
        <f t="shared" si="115"/>
        <v>0</v>
      </c>
      <c r="P253">
        <f t="shared" si="116"/>
        <v>0</v>
      </c>
      <c r="Q253">
        <f t="shared" si="117"/>
        <v>0</v>
      </c>
      <c r="S253">
        <f t="shared" si="118"/>
        <v>0</v>
      </c>
      <c r="T253">
        <f t="shared" si="119"/>
        <v>0</v>
      </c>
      <c r="U253">
        <f t="shared" si="120"/>
        <v>0</v>
      </c>
      <c r="V253">
        <f t="shared" si="121"/>
        <v>0</v>
      </c>
      <c r="W253">
        <f t="shared" si="122"/>
        <v>0</v>
      </c>
      <c r="X253">
        <f t="shared" si="123"/>
        <v>0</v>
      </c>
      <c r="Y253">
        <f t="shared" si="124"/>
        <v>1</v>
      </c>
      <c r="Z253">
        <f t="shared" si="125"/>
        <v>1</v>
      </c>
      <c r="AA253" cm="1">
        <f t="array" ref="AA253">SUMPRODUCT((Z253&lt;$Z$2:$Z$407)/COUNTIF($Z$2:$Z$407,$Z$2:$Z$407))+1</f>
        <v>99.000000000000057</v>
      </c>
      <c r="AB253" t="s">
        <v>426</v>
      </c>
    </row>
    <row r="254" spans="1:28" x14ac:dyDescent="0.15">
      <c r="A254" t="s">
        <v>400</v>
      </c>
      <c r="B254" t="s">
        <v>414</v>
      </c>
      <c r="C254" t="s">
        <v>431</v>
      </c>
      <c r="D254" t="s">
        <v>16</v>
      </c>
      <c r="E254" t="s">
        <v>1200</v>
      </c>
      <c r="F254" t="s">
        <v>416</v>
      </c>
      <c r="G254" t="s">
        <v>1147</v>
      </c>
      <c r="H254" t="s">
        <v>304</v>
      </c>
      <c r="I254" t="s">
        <v>1147</v>
      </c>
      <c r="J254" t="s">
        <v>304</v>
      </c>
      <c r="K254" t="s">
        <v>1147</v>
      </c>
      <c r="L254" t="s">
        <v>304</v>
      </c>
      <c r="M254" t="s">
        <v>1147</v>
      </c>
      <c r="N254" t="str">
        <f t="shared" si="114"/>
        <v>0.02</v>
      </c>
      <c r="O254" s="70">
        <f t="shared" si="115"/>
        <v>0</v>
      </c>
      <c r="P254">
        <f t="shared" si="116"/>
        <v>0</v>
      </c>
      <c r="Q254">
        <f t="shared" si="117"/>
        <v>0</v>
      </c>
      <c r="S254">
        <f t="shared" si="118"/>
        <v>0</v>
      </c>
      <c r="T254">
        <f t="shared" si="119"/>
        <v>0</v>
      </c>
      <c r="U254">
        <f t="shared" si="120"/>
        <v>0</v>
      </c>
      <c r="V254">
        <f t="shared" si="121"/>
        <v>0</v>
      </c>
      <c r="W254">
        <f t="shared" si="122"/>
        <v>0</v>
      </c>
      <c r="X254">
        <f t="shared" si="123"/>
        <v>0</v>
      </c>
      <c r="Y254">
        <f t="shared" si="124"/>
        <v>1</v>
      </c>
      <c r="Z254">
        <f t="shared" si="125"/>
        <v>1</v>
      </c>
      <c r="AA254" cm="1">
        <f t="array" ref="AA254">SUMPRODUCT((Z254&lt;$Z$2:$Z$407)/COUNTIF($Z$2:$Z$407,$Z$2:$Z$407))+1</f>
        <v>99.000000000000057</v>
      </c>
      <c r="AB254" t="s">
        <v>431</v>
      </c>
    </row>
    <row r="255" spans="1:28" x14ac:dyDescent="0.15">
      <c r="A255" t="s">
        <v>492</v>
      </c>
      <c r="B255" t="s">
        <v>493</v>
      </c>
      <c r="C255" t="s">
        <v>494</v>
      </c>
      <c r="D255" t="s">
        <v>16</v>
      </c>
      <c r="E255" t="s">
        <v>1200</v>
      </c>
      <c r="F255" t="s">
        <v>495</v>
      </c>
      <c r="G255" t="s">
        <v>1147</v>
      </c>
      <c r="H255" t="s">
        <v>304</v>
      </c>
      <c r="I255" t="s">
        <v>1147</v>
      </c>
      <c r="J255" t="s">
        <v>304</v>
      </c>
      <c r="K255" t="s">
        <v>1147</v>
      </c>
      <c r="L255" t="s">
        <v>304</v>
      </c>
      <c r="M255" t="s">
        <v>1147</v>
      </c>
      <c r="N255" t="str">
        <f t="shared" si="114"/>
        <v>0.02</v>
      </c>
      <c r="O255" s="70">
        <f t="shared" si="115"/>
        <v>0</v>
      </c>
      <c r="P255">
        <f t="shared" si="116"/>
        <v>0</v>
      </c>
      <c r="Q255">
        <f t="shared" si="117"/>
        <v>0</v>
      </c>
      <c r="S255">
        <f t="shared" si="118"/>
        <v>0</v>
      </c>
      <c r="T255">
        <f t="shared" si="119"/>
        <v>0</v>
      </c>
      <c r="U255">
        <f t="shared" si="120"/>
        <v>0</v>
      </c>
      <c r="V255">
        <f t="shared" si="121"/>
        <v>0</v>
      </c>
      <c r="W255">
        <f t="shared" si="122"/>
        <v>0</v>
      </c>
      <c r="X255">
        <f t="shared" si="123"/>
        <v>0</v>
      </c>
      <c r="Y255">
        <f t="shared" si="124"/>
        <v>1</v>
      </c>
      <c r="Z255">
        <f t="shared" si="125"/>
        <v>1</v>
      </c>
      <c r="AA255" cm="1">
        <f t="array" ref="AA255">SUMPRODUCT((Z255&lt;$Z$2:$Z$407)/COUNTIF($Z$2:$Z$407,$Z$2:$Z$407))+1</f>
        <v>99.000000000000057</v>
      </c>
      <c r="AB255" t="s">
        <v>494</v>
      </c>
    </row>
    <row r="256" spans="1:28" x14ac:dyDescent="0.15">
      <c r="A256" t="s">
        <v>492</v>
      </c>
      <c r="B256" t="s">
        <v>493</v>
      </c>
      <c r="C256" t="s">
        <v>512</v>
      </c>
      <c r="D256" t="s">
        <v>16</v>
      </c>
      <c r="E256" t="s">
        <v>1200</v>
      </c>
      <c r="F256" t="s">
        <v>416</v>
      </c>
      <c r="G256" t="s">
        <v>1147</v>
      </c>
      <c r="H256" t="s">
        <v>304</v>
      </c>
      <c r="I256" t="s">
        <v>1147</v>
      </c>
      <c r="J256" t="s">
        <v>304</v>
      </c>
      <c r="K256" t="s">
        <v>1147</v>
      </c>
      <c r="L256" t="s">
        <v>304</v>
      </c>
      <c r="M256" t="s">
        <v>1147</v>
      </c>
      <c r="N256" t="str">
        <f t="shared" si="114"/>
        <v>0.02</v>
      </c>
      <c r="O256" s="70">
        <f t="shared" si="115"/>
        <v>0</v>
      </c>
      <c r="P256">
        <f t="shared" si="116"/>
        <v>0</v>
      </c>
      <c r="Q256">
        <f t="shared" si="117"/>
        <v>0</v>
      </c>
      <c r="S256">
        <f t="shared" si="118"/>
        <v>0</v>
      </c>
      <c r="T256">
        <f t="shared" si="119"/>
        <v>0</v>
      </c>
      <c r="U256">
        <f t="shared" si="120"/>
        <v>0</v>
      </c>
      <c r="V256">
        <f t="shared" si="121"/>
        <v>0</v>
      </c>
      <c r="W256">
        <f t="shared" si="122"/>
        <v>0</v>
      </c>
      <c r="X256">
        <f t="shared" si="123"/>
        <v>0</v>
      </c>
      <c r="Y256">
        <f t="shared" si="124"/>
        <v>1</v>
      </c>
      <c r="Z256">
        <f t="shared" si="125"/>
        <v>1</v>
      </c>
      <c r="AA256" cm="1">
        <f t="array" ref="AA256">SUMPRODUCT((Z256&lt;$Z$2:$Z$407)/COUNTIF($Z$2:$Z$407,$Z$2:$Z$407))+1</f>
        <v>99.000000000000057</v>
      </c>
      <c r="AB256" t="s">
        <v>512</v>
      </c>
    </row>
    <row r="257" spans="1:28" x14ac:dyDescent="0.15">
      <c r="A257" t="s">
        <v>9</v>
      </c>
      <c r="B257" t="s">
        <v>9</v>
      </c>
      <c r="C257" s="70" t="s">
        <v>1225</v>
      </c>
      <c r="D257" t="s">
        <v>11</v>
      </c>
      <c r="E257" t="s">
        <v>1213</v>
      </c>
      <c r="F257" t="s">
        <v>12</v>
      </c>
      <c r="G257" t="s">
        <v>1147</v>
      </c>
      <c r="H257" t="s">
        <v>13</v>
      </c>
      <c r="I257" t="s">
        <v>1147</v>
      </c>
      <c r="J257" t="s">
        <v>14</v>
      </c>
      <c r="K257" t="s">
        <v>1147</v>
      </c>
      <c r="L257" t="s">
        <v>13</v>
      </c>
      <c r="M257" t="s">
        <v>1147</v>
      </c>
      <c r="N257" t="str">
        <f t="shared" si="114"/>
        <v>0.01</v>
      </c>
      <c r="O257" s="70">
        <f t="shared" si="115"/>
        <v>0</v>
      </c>
      <c r="P257">
        <f t="shared" si="116"/>
        <v>0</v>
      </c>
      <c r="Q257">
        <f t="shared" si="117"/>
        <v>0</v>
      </c>
      <c r="R257">
        <v>0</v>
      </c>
      <c r="S257">
        <f t="shared" si="118"/>
        <v>0</v>
      </c>
      <c r="T257">
        <f t="shared" si="119"/>
        <v>0</v>
      </c>
      <c r="U257">
        <f t="shared" si="120"/>
        <v>0</v>
      </c>
      <c r="V257">
        <f t="shared" si="121"/>
        <v>0</v>
      </c>
      <c r="W257">
        <f t="shared" si="122"/>
        <v>0</v>
      </c>
      <c r="X257">
        <f t="shared" si="123"/>
        <v>0</v>
      </c>
      <c r="Y257">
        <f t="shared" si="124"/>
        <v>0.5</v>
      </c>
      <c r="Z257">
        <f t="shared" si="125"/>
        <v>0.5</v>
      </c>
      <c r="AA257" cm="1">
        <f t="array" ref="AA257">SUMPRODUCT((Z257&lt;$Z$2:$Z$407)/COUNTIF($Z$2:$Z$407,$Z$2:$Z$407))+1</f>
        <v>100.00000000000006</v>
      </c>
      <c r="AB257" s="70" t="s">
        <v>1225</v>
      </c>
    </row>
    <row r="258" spans="1:28" x14ac:dyDescent="0.15">
      <c r="A258" t="s">
        <v>9</v>
      </c>
      <c r="B258" t="s">
        <v>9</v>
      </c>
      <c r="C258" s="70" t="s">
        <v>1226</v>
      </c>
      <c r="D258" t="s">
        <v>11</v>
      </c>
      <c r="E258" t="s">
        <v>1213</v>
      </c>
      <c r="F258" t="s">
        <v>25</v>
      </c>
      <c r="G258" t="s">
        <v>26</v>
      </c>
      <c r="H258" t="s">
        <v>13</v>
      </c>
      <c r="I258" t="s">
        <v>1147</v>
      </c>
      <c r="J258" t="s">
        <v>14</v>
      </c>
      <c r="K258" t="s">
        <v>1147</v>
      </c>
      <c r="L258" t="s">
        <v>13</v>
      </c>
      <c r="M258" t="s">
        <v>1147</v>
      </c>
      <c r="N258" t="str">
        <f t="shared" si="114"/>
        <v>0.01</v>
      </c>
      <c r="O258" s="70">
        <f t="shared" si="115"/>
        <v>0</v>
      </c>
      <c r="P258">
        <f t="shared" si="116"/>
        <v>0</v>
      </c>
      <c r="Q258">
        <f t="shared" si="117"/>
        <v>0</v>
      </c>
      <c r="R258">
        <v>0</v>
      </c>
      <c r="S258">
        <f t="shared" si="118"/>
        <v>0</v>
      </c>
      <c r="T258">
        <f t="shared" si="119"/>
        <v>0</v>
      </c>
      <c r="U258">
        <f t="shared" si="120"/>
        <v>0</v>
      </c>
      <c r="V258">
        <f t="shared" si="121"/>
        <v>0</v>
      </c>
      <c r="W258">
        <f t="shared" si="122"/>
        <v>0</v>
      </c>
      <c r="X258">
        <f t="shared" si="123"/>
        <v>0</v>
      </c>
      <c r="Y258">
        <f t="shared" si="124"/>
        <v>0.5</v>
      </c>
      <c r="Z258">
        <f t="shared" si="125"/>
        <v>0.5</v>
      </c>
      <c r="AA258" cm="1">
        <f t="array" ref="AA258">SUMPRODUCT((Z258&lt;$Z$2:$Z$407)/COUNTIF($Z$2:$Z$407,$Z$2:$Z$407))+1</f>
        <v>100.00000000000006</v>
      </c>
      <c r="AB258" s="70" t="s">
        <v>1226</v>
      </c>
    </row>
    <row r="259" spans="1:28" x14ac:dyDescent="0.15">
      <c r="A259" t="s">
        <v>9</v>
      </c>
      <c r="B259" t="s">
        <v>9</v>
      </c>
      <c r="C259" s="70" t="s">
        <v>1227</v>
      </c>
      <c r="D259" t="s">
        <v>11</v>
      </c>
      <c r="E259" t="s">
        <v>1213</v>
      </c>
      <c r="F259" t="s">
        <v>25</v>
      </c>
      <c r="G259" t="s">
        <v>28</v>
      </c>
      <c r="H259" t="s">
        <v>13</v>
      </c>
      <c r="I259" t="s">
        <v>1147</v>
      </c>
      <c r="J259" t="s">
        <v>14</v>
      </c>
      <c r="K259" t="s">
        <v>1147</v>
      </c>
      <c r="L259" t="s">
        <v>13</v>
      </c>
      <c r="M259" t="s">
        <v>1147</v>
      </c>
      <c r="N259" t="str">
        <f t="shared" si="114"/>
        <v>0.01</v>
      </c>
      <c r="O259" s="70">
        <f t="shared" si="115"/>
        <v>0</v>
      </c>
      <c r="P259">
        <f t="shared" si="116"/>
        <v>0</v>
      </c>
      <c r="Q259">
        <f t="shared" si="117"/>
        <v>0</v>
      </c>
      <c r="R259">
        <v>0</v>
      </c>
      <c r="S259">
        <f t="shared" si="118"/>
        <v>0</v>
      </c>
      <c r="T259">
        <f t="shared" si="119"/>
        <v>0</v>
      </c>
      <c r="U259">
        <f t="shared" si="120"/>
        <v>0</v>
      </c>
      <c r="V259">
        <f t="shared" si="121"/>
        <v>0</v>
      </c>
      <c r="W259">
        <f t="shared" si="122"/>
        <v>0</v>
      </c>
      <c r="X259">
        <f t="shared" si="123"/>
        <v>0</v>
      </c>
      <c r="Y259">
        <f t="shared" si="124"/>
        <v>0.5</v>
      </c>
      <c r="Z259">
        <f t="shared" si="125"/>
        <v>0.5</v>
      </c>
      <c r="AA259" cm="1">
        <f t="array" ref="AA259">SUMPRODUCT((Z259&lt;$Z$2:$Z$407)/COUNTIF($Z$2:$Z$407,$Z$2:$Z$407))+1</f>
        <v>100.00000000000006</v>
      </c>
      <c r="AB259" s="70" t="s">
        <v>1227</v>
      </c>
    </row>
    <row r="260" spans="1:28" x14ac:dyDescent="0.15">
      <c r="A260" t="s">
        <v>9</v>
      </c>
      <c r="B260" t="s">
        <v>9</v>
      </c>
      <c r="C260" t="s">
        <v>39</v>
      </c>
      <c r="D260" t="s">
        <v>11</v>
      </c>
      <c r="E260" t="s">
        <v>1213</v>
      </c>
      <c r="F260" t="s">
        <v>40</v>
      </c>
      <c r="G260" t="s">
        <v>41</v>
      </c>
      <c r="H260" t="s">
        <v>13</v>
      </c>
      <c r="I260" t="s">
        <v>1147</v>
      </c>
      <c r="J260" t="s">
        <v>14</v>
      </c>
      <c r="K260" t="s">
        <v>1147</v>
      </c>
      <c r="L260" t="s">
        <v>13</v>
      </c>
      <c r="M260" t="s">
        <v>1147</v>
      </c>
      <c r="N260" t="str">
        <f t="shared" si="114"/>
        <v>0.01</v>
      </c>
      <c r="O260" s="70">
        <f t="shared" si="115"/>
        <v>0</v>
      </c>
      <c r="P260">
        <f t="shared" si="116"/>
        <v>0</v>
      </c>
      <c r="Q260">
        <f t="shared" si="117"/>
        <v>0</v>
      </c>
      <c r="R260">
        <v>0</v>
      </c>
      <c r="S260">
        <f t="shared" si="118"/>
        <v>0</v>
      </c>
      <c r="T260">
        <f t="shared" si="119"/>
        <v>0</v>
      </c>
      <c r="U260">
        <f t="shared" si="120"/>
        <v>0</v>
      </c>
      <c r="V260">
        <f t="shared" si="121"/>
        <v>0</v>
      </c>
      <c r="W260">
        <f t="shared" si="122"/>
        <v>0</v>
      </c>
      <c r="X260">
        <f t="shared" si="123"/>
        <v>0</v>
      </c>
      <c r="Y260">
        <f t="shared" si="124"/>
        <v>0.5</v>
      </c>
      <c r="Z260">
        <f t="shared" si="125"/>
        <v>0.5</v>
      </c>
      <c r="AA260" cm="1">
        <f t="array" ref="AA260">SUMPRODUCT((Z260&lt;$Z$2:$Z$407)/COUNTIF($Z$2:$Z$407,$Z$2:$Z$407))+1</f>
        <v>100.00000000000006</v>
      </c>
      <c r="AB260" t="s">
        <v>39</v>
      </c>
    </row>
    <row r="261" spans="1:28" x14ac:dyDescent="0.15">
      <c r="A261" t="s">
        <v>9</v>
      </c>
      <c r="B261" t="s">
        <v>9</v>
      </c>
      <c r="C261" t="s">
        <v>42</v>
      </c>
      <c r="D261" t="s">
        <v>11</v>
      </c>
      <c r="E261" t="s">
        <v>1213</v>
      </c>
      <c r="F261" t="s">
        <v>25</v>
      </c>
      <c r="G261" t="s">
        <v>43</v>
      </c>
      <c r="H261" t="s">
        <v>13</v>
      </c>
      <c r="I261" t="s">
        <v>1147</v>
      </c>
      <c r="J261" t="s">
        <v>14</v>
      </c>
      <c r="K261" t="s">
        <v>1147</v>
      </c>
      <c r="L261" t="s">
        <v>14</v>
      </c>
      <c r="M261" t="s">
        <v>1147</v>
      </c>
      <c r="N261" t="str">
        <f t="shared" si="114"/>
        <v>0.01</v>
      </c>
      <c r="O261" s="70">
        <f t="shared" si="115"/>
        <v>0</v>
      </c>
      <c r="P261">
        <f t="shared" si="116"/>
        <v>0</v>
      </c>
      <c r="Q261">
        <f t="shared" si="117"/>
        <v>0</v>
      </c>
      <c r="R261">
        <v>0</v>
      </c>
      <c r="S261">
        <f t="shared" si="118"/>
        <v>0</v>
      </c>
      <c r="T261">
        <f t="shared" si="119"/>
        <v>0</v>
      </c>
      <c r="U261">
        <f t="shared" si="120"/>
        <v>0</v>
      </c>
      <c r="V261">
        <f t="shared" si="121"/>
        <v>0</v>
      </c>
      <c r="W261">
        <f t="shared" si="122"/>
        <v>0</v>
      </c>
      <c r="X261">
        <f t="shared" si="123"/>
        <v>0</v>
      </c>
      <c r="Y261">
        <f t="shared" si="124"/>
        <v>0.5</v>
      </c>
      <c r="Z261">
        <f t="shared" si="125"/>
        <v>0.5</v>
      </c>
      <c r="AA261" cm="1">
        <f t="array" ref="AA261">SUMPRODUCT((Z261&lt;$Z$2:$Z$407)/COUNTIF($Z$2:$Z$407,$Z$2:$Z$407))+1</f>
        <v>100.00000000000006</v>
      </c>
      <c r="AB261" t="s">
        <v>42</v>
      </c>
    </row>
    <row r="262" spans="1:28" x14ac:dyDescent="0.15">
      <c r="A262" t="s">
        <v>9</v>
      </c>
      <c r="B262" t="s">
        <v>9</v>
      </c>
      <c r="C262" s="70" t="s">
        <v>1228</v>
      </c>
      <c r="D262" t="s">
        <v>16</v>
      </c>
      <c r="E262" t="s">
        <v>1213</v>
      </c>
      <c r="F262" t="s">
        <v>45</v>
      </c>
      <c r="G262" t="s">
        <v>46</v>
      </c>
      <c r="H262" t="s">
        <v>14</v>
      </c>
      <c r="I262" t="s">
        <v>1147</v>
      </c>
      <c r="J262" t="s">
        <v>14</v>
      </c>
      <c r="K262" t="s">
        <v>1147</v>
      </c>
      <c r="L262" t="s">
        <v>47</v>
      </c>
      <c r="M262" t="s">
        <v>1147</v>
      </c>
      <c r="N262" t="str">
        <f t="shared" si="114"/>
        <v>0.01</v>
      </c>
      <c r="O262" s="70">
        <f t="shared" si="115"/>
        <v>0</v>
      </c>
      <c r="P262">
        <f t="shared" si="116"/>
        <v>0</v>
      </c>
      <c r="Q262">
        <f t="shared" si="117"/>
        <v>0</v>
      </c>
      <c r="R262">
        <v>0</v>
      </c>
      <c r="S262">
        <f t="shared" si="118"/>
        <v>0</v>
      </c>
      <c r="T262">
        <f t="shared" si="119"/>
        <v>0</v>
      </c>
      <c r="U262">
        <f t="shared" si="120"/>
        <v>0</v>
      </c>
      <c r="V262">
        <f t="shared" si="121"/>
        <v>0</v>
      </c>
      <c r="W262">
        <f t="shared" si="122"/>
        <v>0</v>
      </c>
      <c r="X262">
        <f t="shared" si="123"/>
        <v>0</v>
      </c>
      <c r="Y262">
        <f t="shared" si="124"/>
        <v>0.5</v>
      </c>
      <c r="Z262">
        <f t="shared" si="125"/>
        <v>0.5</v>
      </c>
      <c r="AA262" cm="1">
        <f t="array" ref="AA262">SUMPRODUCT((Z262&lt;$Z$2:$Z$407)/COUNTIF($Z$2:$Z$407,$Z$2:$Z$407))+1</f>
        <v>100.00000000000006</v>
      </c>
      <c r="AB262" s="70" t="s">
        <v>1228</v>
      </c>
    </row>
    <row r="263" spans="1:28" x14ac:dyDescent="0.15">
      <c r="A263" t="s">
        <v>9</v>
      </c>
      <c r="B263" t="s">
        <v>9</v>
      </c>
      <c r="C263" s="70" t="s">
        <v>1229</v>
      </c>
      <c r="D263" t="s">
        <v>16</v>
      </c>
      <c r="E263" t="s">
        <v>1213</v>
      </c>
      <c r="F263" t="s">
        <v>51</v>
      </c>
      <c r="G263" t="s">
        <v>1147</v>
      </c>
      <c r="H263" t="s">
        <v>13</v>
      </c>
      <c r="I263" t="s">
        <v>52</v>
      </c>
      <c r="J263" t="s">
        <v>13</v>
      </c>
      <c r="K263" t="s">
        <v>1147</v>
      </c>
      <c r="L263" t="s">
        <v>13</v>
      </c>
      <c r="M263" t="s">
        <v>1147</v>
      </c>
      <c r="N263" t="str">
        <f t="shared" si="114"/>
        <v>0.01</v>
      </c>
      <c r="O263" s="70">
        <f t="shared" si="115"/>
        <v>0</v>
      </c>
      <c r="P263">
        <f t="shared" si="116"/>
        <v>0</v>
      </c>
      <c r="Q263">
        <f t="shared" si="117"/>
        <v>0</v>
      </c>
      <c r="R263">
        <v>0</v>
      </c>
      <c r="S263">
        <f t="shared" si="118"/>
        <v>0</v>
      </c>
      <c r="T263">
        <f t="shared" si="119"/>
        <v>0</v>
      </c>
      <c r="U263">
        <f t="shared" si="120"/>
        <v>0</v>
      </c>
      <c r="V263">
        <f t="shared" si="121"/>
        <v>0</v>
      </c>
      <c r="W263">
        <f t="shared" si="122"/>
        <v>0</v>
      </c>
      <c r="X263">
        <f t="shared" si="123"/>
        <v>0</v>
      </c>
      <c r="Y263">
        <f t="shared" si="124"/>
        <v>0.5</v>
      </c>
      <c r="Z263">
        <f t="shared" si="125"/>
        <v>0.5</v>
      </c>
      <c r="AA263" cm="1">
        <f t="array" ref="AA263">SUMPRODUCT((Z263&lt;$Z$2:$Z$407)/COUNTIF($Z$2:$Z$407,$Z$2:$Z$407))+1</f>
        <v>100.00000000000006</v>
      </c>
      <c r="AB263" s="70" t="s">
        <v>1229</v>
      </c>
    </row>
    <row r="264" spans="1:28" x14ac:dyDescent="0.15">
      <c r="A264" t="s">
        <v>9</v>
      </c>
      <c r="B264" t="s">
        <v>9</v>
      </c>
      <c r="C264" t="s">
        <v>67</v>
      </c>
      <c r="D264" t="s">
        <v>16</v>
      </c>
      <c r="E264" t="s">
        <v>1213</v>
      </c>
      <c r="F264" t="s">
        <v>68</v>
      </c>
      <c r="G264" t="s">
        <v>69</v>
      </c>
      <c r="H264" t="s">
        <v>60</v>
      </c>
      <c r="I264" t="s">
        <v>1147</v>
      </c>
      <c r="J264" t="s">
        <v>14</v>
      </c>
      <c r="K264" t="s">
        <v>1147</v>
      </c>
      <c r="L264" t="s">
        <v>13</v>
      </c>
      <c r="M264" t="s">
        <v>1147</v>
      </c>
      <c r="N264" t="str">
        <f t="shared" si="114"/>
        <v>0.01</v>
      </c>
      <c r="O264" s="70">
        <f t="shared" si="115"/>
        <v>0</v>
      </c>
      <c r="P264">
        <f t="shared" si="116"/>
        <v>0</v>
      </c>
      <c r="Q264">
        <f t="shared" si="117"/>
        <v>0</v>
      </c>
      <c r="R264">
        <v>0</v>
      </c>
      <c r="S264">
        <f t="shared" si="118"/>
        <v>0</v>
      </c>
      <c r="T264">
        <f t="shared" si="119"/>
        <v>0</v>
      </c>
      <c r="U264">
        <f t="shared" si="120"/>
        <v>0</v>
      </c>
      <c r="V264">
        <f t="shared" si="121"/>
        <v>0</v>
      </c>
      <c r="W264">
        <f t="shared" si="122"/>
        <v>0</v>
      </c>
      <c r="X264">
        <f t="shared" si="123"/>
        <v>0</v>
      </c>
      <c r="Y264">
        <f t="shared" si="124"/>
        <v>0.5</v>
      </c>
      <c r="Z264">
        <f t="shared" si="125"/>
        <v>0.5</v>
      </c>
      <c r="AA264" cm="1">
        <f t="array" ref="AA264">SUMPRODUCT((Z264&lt;$Z$2:$Z$407)/COUNTIF($Z$2:$Z$407,$Z$2:$Z$407))+1</f>
        <v>100.00000000000006</v>
      </c>
      <c r="AB264" t="s">
        <v>67</v>
      </c>
    </row>
    <row r="265" spans="1:28" x14ac:dyDescent="0.15">
      <c r="A265" t="s">
        <v>9</v>
      </c>
      <c r="B265" t="s">
        <v>9</v>
      </c>
      <c r="C265" s="70" t="s">
        <v>1230</v>
      </c>
      <c r="D265" t="s">
        <v>16</v>
      </c>
      <c r="E265" t="s">
        <v>1213</v>
      </c>
      <c r="F265" t="s">
        <v>72</v>
      </c>
      <c r="G265" t="s">
        <v>1147</v>
      </c>
      <c r="H265" t="s">
        <v>13</v>
      </c>
      <c r="I265" t="s">
        <v>1147</v>
      </c>
      <c r="J265" t="s">
        <v>14</v>
      </c>
      <c r="K265" t="s">
        <v>1147</v>
      </c>
      <c r="L265" t="s">
        <v>14</v>
      </c>
      <c r="M265" t="s">
        <v>1147</v>
      </c>
      <c r="N265" t="str">
        <f t="shared" si="114"/>
        <v>0.01</v>
      </c>
      <c r="O265" s="70">
        <f t="shared" si="115"/>
        <v>0</v>
      </c>
      <c r="P265">
        <f t="shared" si="116"/>
        <v>0</v>
      </c>
      <c r="Q265">
        <f t="shared" si="117"/>
        <v>0</v>
      </c>
      <c r="R265">
        <v>0</v>
      </c>
      <c r="S265">
        <f t="shared" si="118"/>
        <v>0</v>
      </c>
      <c r="T265">
        <f t="shared" si="119"/>
        <v>0</v>
      </c>
      <c r="U265">
        <f t="shared" si="120"/>
        <v>0</v>
      </c>
      <c r="V265">
        <f t="shared" si="121"/>
        <v>0</v>
      </c>
      <c r="W265">
        <f t="shared" si="122"/>
        <v>0</v>
      </c>
      <c r="X265">
        <f t="shared" si="123"/>
        <v>0</v>
      </c>
      <c r="Y265">
        <f t="shared" si="124"/>
        <v>0.5</v>
      </c>
      <c r="Z265">
        <f t="shared" si="125"/>
        <v>0.5</v>
      </c>
      <c r="AA265" cm="1">
        <f t="array" ref="AA265">SUMPRODUCT((Z265&lt;$Z$2:$Z$407)/COUNTIF($Z$2:$Z$407,$Z$2:$Z$407))+1</f>
        <v>100.00000000000006</v>
      </c>
      <c r="AB265" s="70" t="s">
        <v>1230</v>
      </c>
    </row>
    <row r="266" spans="1:28" x14ac:dyDescent="0.15">
      <c r="A266" t="s">
        <v>9</v>
      </c>
      <c r="B266" t="s">
        <v>9</v>
      </c>
      <c r="C266" s="70" t="s">
        <v>1231</v>
      </c>
      <c r="D266" t="s">
        <v>16</v>
      </c>
      <c r="E266" t="s">
        <v>1213</v>
      </c>
      <c r="F266" t="s">
        <v>76</v>
      </c>
      <c r="G266" t="s">
        <v>77</v>
      </c>
      <c r="H266" t="s">
        <v>78</v>
      </c>
      <c r="I266" t="s">
        <v>1147</v>
      </c>
      <c r="J266" t="s">
        <v>14</v>
      </c>
      <c r="K266" t="s">
        <v>1147</v>
      </c>
      <c r="L266" t="s">
        <v>14</v>
      </c>
      <c r="M266" t="s">
        <v>1147</v>
      </c>
      <c r="N266" t="str">
        <f t="shared" si="114"/>
        <v>0.01</v>
      </c>
      <c r="O266" s="70">
        <f t="shared" si="115"/>
        <v>0</v>
      </c>
      <c r="P266">
        <f t="shared" si="116"/>
        <v>0</v>
      </c>
      <c r="Q266">
        <f t="shared" si="117"/>
        <v>0</v>
      </c>
      <c r="R266">
        <v>0</v>
      </c>
      <c r="S266">
        <f t="shared" si="118"/>
        <v>0</v>
      </c>
      <c r="T266">
        <f t="shared" si="119"/>
        <v>0</v>
      </c>
      <c r="U266">
        <f t="shared" si="120"/>
        <v>0</v>
      </c>
      <c r="V266">
        <f t="shared" si="121"/>
        <v>0</v>
      </c>
      <c r="W266">
        <f t="shared" si="122"/>
        <v>0</v>
      </c>
      <c r="X266">
        <f t="shared" si="123"/>
        <v>0</v>
      </c>
      <c r="Y266">
        <f t="shared" si="124"/>
        <v>0.5</v>
      </c>
      <c r="Z266">
        <f t="shared" si="125"/>
        <v>0.5</v>
      </c>
      <c r="AA266" cm="1">
        <f t="array" ref="AA266">SUMPRODUCT((Z266&lt;$Z$2:$Z$407)/COUNTIF($Z$2:$Z$407,$Z$2:$Z$407))+1</f>
        <v>100.00000000000006</v>
      </c>
      <c r="AB266" s="70" t="s">
        <v>1231</v>
      </c>
    </row>
    <row r="267" spans="1:28" x14ac:dyDescent="0.15">
      <c r="A267" t="s">
        <v>9</v>
      </c>
      <c r="B267" t="s">
        <v>9</v>
      </c>
      <c r="C267" s="70" t="s">
        <v>1232</v>
      </c>
      <c r="D267" t="s">
        <v>16</v>
      </c>
      <c r="E267" t="s">
        <v>1213</v>
      </c>
      <c r="F267" t="s">
        <v>82</v>
      </c>
      <c r="G267" t="s">
        <v>83</v>
      </c>
      <c r="H267" t="s">
        <v>78</v>
      </c>
      <c r="I267" t="s">
        <v>1147</v>
      </c>
      <c r="J267" t="s">
        <v>14</v>
      </c>
      <c r="K267" t="s">
        <v>1147</v>
      </c>
      <c r="L267" t="s">
        <v>14</v>
      </c>
      <c r="M267" t="s">
        <v>1147</v>
      </c>
      <c r="N267" t="str">
        <f t="shared" si="114"/>
        <v>0.01</v>
      </c>
      <c r="O267" s="70">
        <f t="shared" si="115"/>
        <v>0</v>
      </c>
      <c r="P267">
        <f t="shared" si="116"/>
        <v>0</v>
      </c>
      <c r="Q267">
        <f t="shared" si="117"/>
        <v>0</v>
      </c>
      <c r="R267">
        <v>0</v>
      </c>
      <c r="S267">
        <f t="shared" si="118"/>
        <v>0</v>
      </c>
      <c r="T267">
        <f t="shared" si="119"/>
        <v>0</v>
      </c>
      <c r="U267">
        <f t="shared" si="120"/>
        <v>0</v>
      </c>
      <c r="V267">
        <f t="shared" si="121"/>
        <v>0</v>
      </c>
      <c r="W267">
        <f t="shared" si="122"/>
        <v>0</v>
      </c>
      <c r="X267">
        <f t="shared" si="123"/>
        <v>0</v>
      </c>
      <c r="Y267">
        <f t="shared" si="124"/>
        <v>0.5</v>
      </c>
      <c r="Z267">
        <f t="shared" si="125"/>
        <v>0.5</v>
      </c>
      <c r="AA267" cm="1">
        <f t="array" ref="AA267">SUMPRODUCT((Z267&lt;$Z$2:$Z$407)/COUNTIF($Z$2:$Z$407,$Z$2:$Z$407))+1</f>
        <v>100.00000000000006</v>
      </c>
      <c r="AB267" s="70" t="s">
        <v>1232</v>
      </c>
    </row>
    <row r="268" spans="1:28" hidden="1" x14ac:dyDescent="0.15">
      <c r="O268" s="70"/>
    </row>
    <row r="269" spans="1:28" x14ac:dyDescent="0.15">
      <c r="A269" t="s">
        <v>9</v>
      </c>
      <c r="B269" t="s">
        <v>9</v>
      </c>
      <c r="C269" s="70" t="s">
        <v>1233</v>
      </c>
      <c r="D269" t="s">
        <v>11</v>
      </c>
      <c r="E269" t="s">
        <v>1213</v>
      </c>
      <c r="F269" t="s">
        <v>90</v>
      </c>
      <c r="G269" t="s">
        <v>91</v>
      </c>
      <c r="H269" t="s">
        <v>13</v>
      </c>
      <c r="I269" t="s">
        <v>1147</v>
      </c>
      <c r="J269" t="s">
        <v>14</v>
      </c>
      <c r="K269" t="s">
        <v>1147</v>
      </c>
      <c r="L269" t="s">
        <v>14</v>
      </c>
      <c r="M269" t="s">
        <v>1147</v>
      </c>
      <c r="N269" t="str">
        <f t="shared" ref="N269:N278" si="126">E269</f>
        <v>0.01</v>
      </c>
      <c r="O269" s="70">
        <f t="shared" ref="O269:O278" si="127">COUNTIF(H269,"US")</f>
        <v>0</v>
      </c>
      <c r="P269">
        <f t="shared" ref="P269:P278" si="128">COUNTIF(J269,"US")</f>
        <v>0</v>
      </c>
      <c r="Q269">
        <f t="shared" ref="Q269:Q278" si="129">COUNTIF(L269,"US")</f>
        <v>0</v>
      </c>
      <c r="R269">
        <v>0</v>
      </c>
      <c r="S269">
        <f t="shared" ref="S269:S278" si="130">IF(R269=0,0,IF(R269=0.5,3,6))</f>
        <v>0</v>
      </c>
      <c r="T269">
        <f t="shared" ref="T269:T278" si="131">IF(O269=1,6,0)</f>
        <v>0</v>
      </c>
      <c r="U269">
        <f t="shared" ref="U269:U278" si="132">IF(R269=0,0,IF(R269=0.5,3,6))</f>
        <v>0</v>
      </c>
      <c r="V269">
        <f t="shared" ref="V269:V278" si="133">IF(Q269=1,7,0)</f>
        <v>0</v>
      </c>
      <c r="W269">
        <f t="shared" ref="W269:W278" si="134">IF(O269=1,11,0)</f>
        <v>0</v>
      </c>
      <c r="X269">
        <f t="shared" ref="X269:X278" si="135">IF(P269=1,14,0)</f>
        <v>0</v>
      </c>
      <c r="Y269">
        <f t="shared" ref="Y269:Y278" si="136">(0.5*N269)*100</f>
        <v>0.5</v>
      </c>
      <c r="Z269">
        <f t="shared" ref="Z269:Z278" si="137">SUM(S269:Y269)</f>
        <v>0.5</v>
      </c>
      <c r="AA269" cm="1">
        <f t="array" ref="AA269">SUMPRODUCT((Z269&lt;$Z$2:$Z$407)/COUNTIF($Z$2:$Z$407,$Z$2:$Z$407))+1</f>
        <v>100.00000000000006</v>
      </c>
      <c r="AB269" s="70" t="s">
        <v>1233</v>
      </c>
    </row>
    <row r="270" spans="1:28" x14ac:dyDescent="0.15">
      <c r="A270" t="s">
        <v>9</v>
      </c>
      <c r="B270" t="s">
        <v>9</v>
      </c>
      <c r="C270" s="70" t="s">
        <v>1234</v>
      </c>
      <c r="D270" t="s">
        <v>11</v>
      </c>
      <c r="E270" t="s">
        <v>1213</v>
      </c>
      <c r="F270" t="s">
        <v>30</v>
      </c>
      <c r="G270" t="s">
        <v>101</v>
      </c>
      <c r="H270" t="s">
        <v>13</v>
      </c>
      <c r="I270" t="s">
        <v>1147</v>
      </c>
      <c r="J270" t="s">
        <v>13</v>
      </c>
      <c r="K270" t="s">
        <v>1147</v>
      </c>
      <c r="L270" t="s">
        <v>13</v>
      </c>
      <c r="M270" t="s">
        <v>94</v>
      </c>
      <c r="N270" t="str">
        <f t="shared" si="126"/>
        <v>0.01</v>
      </c>
      <c r="O270" s="70">
        <f t="shared" si="127"/>
        <v>0</v>
      </c>
      <c r="P270">
        <f t="shared" si="128"/>
        <v>0</v>
      </c>
      <c r="Q270">
        <f t="shared" si="129"/>
        <v>0</v>
      </c>
      <c r="R270">
        <v>0</v>
      </c>
      <c r="S270">
        <f t="shared" si="130"/>
        <v>0</v>
      </c>
      <c r="T270">
        <f t="shared" si="131"/>
        <v>0</v>
      </c>
      <c r="U270">
        <f t="shared" si="132"/>
        <v>0</v>
      </c>
      <c r="V270">
        <f t="shared" si="133"/>
        <v>0</v>
      </c>
      <c r="W270">
        <f t="shared" si="134"/>
        <v>0</v>
      </c>
      <c r="X270">
        <f t="shared" si="135"/>
        <v>0</v>
      </c>
      <c r="Y270">
        <f t="shared" si="136"/>
        <v>0.5</v>
      </c>
      <c r="Z270">
        <f t="shared" si="137"/>
        <v>0.5</v>
      </c>
      <c r="AA270" cm="1">
        <f t="array" ref="AA270">SUMPRODUCT((Z270&lt;$Z$2:$Z$407)/COUNTIF($Z$2:$Z$407,$Z$2:$Z$407))+1</f>
        <v>100.00000000000006</v>
      </c>
      <c r="AB270" s="70" t="s">
        <v>1234</v>
      </c>
    </row>
    <row r="271" spans="1:28" x14ac:dyDescent="0.15">
      <c r="A271" t="s">
        <v>9</v>
      </c>
      <c r="B271" t="s">
        <v>9</v>
      </c>
      <c r="C271" t="s">
        <v>120</v>
      </c>
      <c r="D271" t="s">
        <v>16</v>
      </c>
      <c r="E271" t="s">
        <v>1213</v>
      </c>
      <c r="F271" t="s">
        <v>62</v>
      </c>
      <c r="G271" t="s">
        <v>121</v>
      </c>
      <c r="H271" t="s">
        <v>60</v>
      </c>
      <c r="I271" t="s">
        <v>1147</v>
      </c>
      <c r="J271" t="s">
        <v>14</v>
      </c>
      <c r="K271" t="s">
        <v>1147</v>
      </c>
      <c r="L271" t="s">
        <v>13</v>
      </c>
      <c r="M271" t="s">
        <v>1147</v>
      </c>
      <c r="N271" t="str">
        <f t="shared" si="126"/>
        <v>0.01</v>
      </c>
      <c r="O271" s="70">
        <f t="shared" si="127"/>
        <v>0</v>
      </c>
      <c r="P271">
        <f t="shared" si="128"/>
        <v>0</v>
      </c>
      <c r="Q271">
        <f t="shared" si="129"/>
        <v>0</v>
      </c>
      <c r="R271">
        <v>0</v>
      </c>
      <c r="S271">
        <f t="shared" si="130"/>
        <v>0</v>
      </c>
      <c r="T271">
        <f t="shared" si="131"/>
        <v>0</v>
      </c>
      <c r="U271">
        <f t="shared" si="132"/>
        <v>0</v>
      </c>
      <c r="V271">
        <f t="shared" si="133"/>
        <v>0</v>
      </c>
      <c r="W271">
        <f t="shared" si="134"/>
        <v>0</v>
      </c>
      <c r="X271">
        <f t="shared" si="135"/>
        <v>0</v>
      </c>
      <c r="Y271">
        <f t="shared" si="136"/>
        <v>0.5</v>
      </c>
      <c r="Z271">
        <f t="shared" si="137"/>
        <v>0.5</v>
      </c>
      <c r="AA271" cm="1">
        <f t="array" ref="AA271">SUMPRODUCT((Z271&lt;$Z$2:$Z$407)/COUNTIF($Z$2:$Z$407,$Z$2:$Z$407))+1</f>
        <v>100.00000000000006</v>
      </c>
      <c r="AB271" t="s">
        <v>120</v>
      </c>
    </row>
    <row r="272" spans="1:28" x14ac:dyDescent="0.15">
      <c r="A272" t="s">
        <v>9</v>
      </c>
      <c r="B272" t="s">
        <v>9</v>
      </c>
      <c r="C272" t="s">
        <v>122</v>
      </c>
      <c r="D272" t="s">
        <v>16</v>
      </c>
      <c r="E272" t="s">
        <v>1213</v>
      </c>
      <c r="F272" t="s">
        <v>99</v>
      </c>
      <c r="G272" t="s">
        <v>18</v>
      </c>
      <c r="H272" t="s">
        <v>13</v>
      </c>
      <c r="I272" t="s">
        <v>1147</v>
      </c>
      <c r="J272" t="s">
        <v>14</v>
      </c>
      <c r="K272" t="s">
        <v>1147</v>
      </c>
      <c r="L272" t="s">
        <v>14</v>
      </c>
      <c r="M272" t="s">
        <v>1147</v>
      </c>
      <c r="N272" t="str">
        <f t="shared" si="126"/>
        <v>0.01</v>
      </c>
      <c r="O272" s="70">
        <f t="shared" si="127"/>
        <v>0</v>
      </c>
      <c r="P272">
        <f t="shared" si="128"/>
        <v>0</v>
      </c>
      <c r="Q272">
        <f t="shared" si="129"/>
        <v>0</v>
      </c>
      <c r="R272">
        <v>0</v>
      </c>
      <c r="S272">
        <f t="shared" si="130"/>
        <v>0</v>
      </c>
      <c r="T272">
        <f t="shared" si="131"/>
        <v>0</v>
      </c>
      <c r="U272">
        <f t="shared" si="132"/>
        <v>0</v>
      </c>
      <c r="V272">
        <f t="shared" si="133"/>
        <v>0</v>
      </c>
      <c r="W272">
        <f t="shared" si="134"/>
        <v>0</v>
      </c>
      <c r="X272">
        <f t="shared" si="135"/>
        <v>0</v>
      </c>
      <c r="Y272">
        <f t="shared" si="136"/>
        <v>0.5</v>
      </c>
      <c r="Z272">
        <f t="shared" si="137"/>
        <v>0.5</v>
      </c>
      <c r="AA272" cm="1">
        <f t="array" ref="AA272">SUMPRODUCT((Z272&lt;$Z$2:$Z$407)/COUNTIF($Z$2:$Z$407,$Z$2:$Z$407))+1</f>
        <v>100.00000000000006</v>
      </c>
      <c r="AB272" t="s">
        <v>122</v>
      </c>
    </row>
    <row r="273" spans="1:28" x14ac:dyDescent="0.15">
      <c r="A273" t="s">
        <v>9</v>
      </c>
      <c r="B273" t="s">
        <v>9</v>
      </c>
      <c r="C273" t="s">
        <v>123</v>
      </c>
      <c r="D273" t="s">
        <v>16</v>
      </c>
      <c r="E273" t="s">
        <v>1213</v>
      </c>
      <c r="F273" t="s">
        <v>103</v>
      </c>
      <c r="G273" t="s">
        <v>124</v>
      </c>
      <c r="H273" t="s">
        <v>78</v>
      </c>
      <c r="I273" t="s">
        <v>1147</v>
      </c>
      <c r="J273" t="s">
        <v>13</v>
      </c>
      <c r="K273" t="s">
        <v>1147</v>
      </c>
      <c r="L273" t="s">
        <v>13</v>
      </c>
      <c r="M273" t="s">
        <v>1147</v>
      </c>
      <c r="N273" t="str">
        <f t="shared" si="126"/>
        <v>0.01</v>
      </c>
      <c r="O273" s="70">
        <f t="shared" si="127"/>
        <v>0</v>
      </c>
      <c r="P273">
        <f t="shared" si="128"/>
        <v>0</v>
      </c>
      <c r="Q273">
        <f t="shared" si="129"/>
        <v>0</v>
      </c>
      <c r="R273">
        <v>0</v>
      </c>
      <c r="S273">
        <f t="shared" si="130"/>
        <v>0</v>
      </c>
      <c r="T273">
        <f t="shared" si="131"/>
        <v>0</v>
      </c>
      <c r="U273">
        <f t="shared" si="132"/>
        <v>0</v>
      </c>
      <c r="V273">
        <f t="shared" si="133"/>
        <v>0</v>
      </c>
      <c r="W273">
        <f t="shared" si="134"/>
        <v>0</v>
      </c>
      <c r="X273">
        <f t="shared" si="135"/>
        <v>0</v>
      </c>
      <c r="Y273">
        <f t="shared" si="136"/>
        <v>0.5</v>
      </c>
      <c r="Z273">
        <f t="shared" si="137"/>
        <v>0.5</v>
      </c>
      <c r="AA273" cm="1">
        <f t="array" ref="AA273">SUMPRODUCT((Z273&lt;$Z$2:$Z$407)/COUNTIF($Z$2:$Z$407,$Z$2:$Z$407))+1</f>
        <v>100.00000000000006</v>
      </c>
      <c r="AB273" t="s">
        <v>123</v>
      </c>
    </row>
    <row r="274" spans="1:28" x14ac:dyDescent="0.15">
      <c r="A274" t="s">
        <v>9</v>
      </c>
      <c r="B274" t="s">
        <v>9</v>
      </c>
      <c r="C274" s="70" t="s">
        <v>1266</v>
      </c>
      <c r="D274" t="s">
        <v>16</v>
      </c>
      <c r="E274" t="s">
        <v>1213</v>
      </c>
      <c r="F274" t="s">
        <v>23</v>
      </c>
      <c r="G274" t="s">
        <v>126</v>
      </c>
      <c r="H274" t="s">
        <v>78</v>
      </c>
      <c r="I274" t="s">
        <v>1147</v>
      </c>
      <c r="J274" t="s">
        <v>13</v>
      </c>
      <c r="K274" t="s">
        <v>1147</v>
      </c>
      <c r="L274" t="s">
        <v>13</v>
      </c>
      <c r="M274" t="s">
        <v>1147</v>
      </c>
      <c r="N274" t="str">
        <f t="shared" si="126"/>
        <v>0.01</v>
      </c>
      <c r="O274" s="70">
        <f t="shared" si="127"/>
        <v>0</v>
      </c>
      <c r="P274">
        <f t="shared" si="128"/>
        <v>0</v>
      </c>
      <c r="Q274">
        <f t="shared" si="129"/>
        <v>0</v>
      </c>
      <c r="R274">
        <v>0</v>
      </c>
      <c r="S274">
        <f t="shared" si="130"/>
        <v>0</v>
      </c>
      <c r="T274">
        <f t="shared" si="131"/>
        <v>0</v>
      </c>
      <c r="U274">
        <f t="shared" si="132"/>
        <v>0</v>
      </c>
      <c r="V274">
        <f t="shared" si="133"/>
        <v>0</v>
      </c>
      <c r="W274">
        <f t="shared" si="134"/>
        <v>0</v>
      </c>
      <c r="X274">
        <f t="shared" si="135"/>
        <v>0</v>
      </c>
      <c r="Y274">
        <f t="shared" si="136"/>
        <v>0.5</v>
      </c>
      <c r="Z274">
        <f t="shared" si="137"/>
        <v>0.5</v>
      </c>
      <c r="AA274" cm="1">
        <f t="array" ref="AA274">SUMPRODUCT((Z274&lt;$Z$2:$Z$407)/COUNTIF($Z$2:$Z$407,$Z$2:$Z$407))+1</f>
        <v>100.00000000000006</v>
      </c>
      <c r="AB274" t="s">
        <v>125</v>
      </c>
    </row>
    <row r="275" spans="1:28" x14ac:dyDescent="0.15">
      <c r="A275" t="s">
        <v>153</v>
      </c>
      <c r="B275" t="s">
        <v>154</v>
      </c>
      <c r="C275" t="s">
        <v>167</v>
      </c>
      <c r="D275" t="s">
        <v>11</v>
      </c>
      <c r="E275" t="s">
        <v>1213</v>
      </c>
      <c r="F275" t="s">
        <v>168</v>
      </c>
      <c r="G275" t="s">
        <v>169</v>
      </c>
      <c r="H275" t="s">
        <v>13</v>
      </c>
      <c r="I275" t="s">
        <v>1147</v>
      </c>
      <c r="J275" t="s">
        <v>13</v>
      </c>
      <c r="K275" t="s">
        <v>1147</v>
      </c>
      <c r="L275" t="s">
        <v>13</v>
      </c>
      <c r="M275" t="s">
        <v>1147</v>
      </c>
      <c r="N275" t="str">
        <f t="shared" si="126"/>
        <v>0.01</v>
      </c>
      <c r="O275" s="70">
        <f t="shared" si="127"/>
        <v>0</v>
      </c>
      <c r="P275">
        <f t="shared" si="128"/>
        <v>0</v>
      </c>
      <c r="Q275">
        <f t="shared" si="129"/>
        <v>0</v>
      </c>
      <c r="R275">
        <v>0</v>
      </c>
      <c r="S275">
        <f t="shared" si="130"/>
        <v>0</v>
      </c>
      <c r="T275">
        <f t="shared" si="131"/>
        <v>0</v>
      </c>
      <c r="U275">
        <f t="shared" si="132"/>
        <v>0</v>
      </c>
      <c r="V275">
        <f t="shared" si="133"/>
        <v>0</v>
      </c>
      <c r="W275">
        <f t="shared" si="134"/>
        <v>0</v>
      </c>
      <c r="X275">
        <f t="shared" si="135"/>
        <v>0</v>
      </c>
      <c r="Y275">
        <f t="shared" si="136"/>
        <v>0.5</v>
      </c>
      <c r="Z275">
        <f t="shared" si="137"/>
        <v>0.5</v>
      </c>
      <c r="AA275" cm="1">
        <f t="array" ref="AA275">SUMPRODUCT((Z275&lt;$Z$2:$Z$407)/COUNTIF($Z$2:$Z$407,$Z$2:$Z$407))+1</f>
        <v>100.00000000000006</v>
      </c>
      <c r="AB275" t="s">
        <v>167</v>
      </c>
    </row>
    <row r="276" spans="1:28" x14ac:dyDescent="0.15">
      <c r="A276" t="s">
        <v>153</v>
      </c>
      <c r="B276" t="s">
        <v>154</v>
      </c>
      <c r="C276" t="s">
        <v>170</v>
      </c>
      <c r="D276" t="s">
        <v>11</v>
      </c>
      <c r="E276" t="s">
        <v>1213</v>
      </c>
      <c r="F276" t="s">
        <v>105</v>
      </c>
      <c r="G276" t="s">
        <v>1147</v>
      </c>
      <c r="H276" t="s">
        <v>13</v>
      </c>
      <c r="I276" t="s">
        <v>1147</v>
      </c>
      <c r="J276" t="s">
        <v>13</v>
      </c>
      <c r="K276" t="s">
        <v>1147</v>
      </c>
      <c r="L276" t="s">
        <v>13</v>
      </c>
      <c r="M276" t="s">
        <v>1147</v>
      </c>
      <c r="N276" t="str">
        <f t="shared" si="126"/>
        <v>0.01</v>
      </c>
      <c r="O276" s="70">
        <f t="shared" si="127"/>
        <v>0</v>
      </c>
      <c r="P276">
        <f t="shared" si="128"/>
        <v>0</v>
      </c>
      <c r="Q276">
        <f t="shared" si="129"/>
        <v>0</v>
      </c>
      <c r="R276">
        <v>0</v>
      </c>
      <c r="S276">
        <f t="shared" si="130"/>
        <v>0</v>
      </c>
      <c r="T276">
        <f t="shared" si="131"/>
        <v>0</v>
      </c>
      <c r="U276">
        <f t="shared" si="132"/>
        <v>0</v>
      </c>
      <c r="V276">
        <f t="shared" si="133"/>
        <v>0</v>
      </c>
      <c r="W276">
        <f t="shared" si="134"/>
        <v>0</v>
      </c>
      <c r="X276">
        <f t="shared" si="135"/>
        <v>0</v>
      </c>
      <c r="Y276">
        <f t="shared" si="136"/>
        <v>0.5</v>
      </c>
      <c r="Z276">
        <f t="shared" si="137"/>
        <v>0.5</v>
      </c>
      <c r="AA276" cm="1">
        <f t="array" ref="AA276">SUMPRODUCT((Z276&lt;$Z$2:$Z$407)/COUNTIF($Z$2:$Z$407,$Z$2:$Z$407))+1</f>
        <v>100.00000000000006</v>
      </c>
      <c r="AB276" t="s">
        <v>170</v>
      </c>
    </row>
    <row r="277" spans="1:28" x14ac:dyDescent="0.15">
      <c r="A277" t="s">
        <v>153</v>
      </c>
      <c r="B277" t="s">
        <v>154</v>
      </c>
      <c r="C277" t="s">
        <v>171</v>
      </c>
      <c r="D277" t="s">
        <v>11</v>
      </c>
      <c r="E277" t="s">
        <v>1213</v>
      </c>
      <c r="F277" t="s">
        <v>105</v>
      </c>
      <c r="G277" t="s">
        <v>1147</v>
      </c>
      <c r="H277" t="s">
        <v>13</v>
      </c>
      <c r="I277" t="s">
        <v>1147</v>
      </c>
      <c r="J277" t="s">
        <v>13</v>
      </c>
      <c r="K277" t="s">
        <v>1147</v>
      </c>
      <c r="L277" t="s">
        <v>13</v>
      </c>
      <c r="M277" t="s">
        <v>1147</v>
      </c>
      <c r="N277" t="str">
        <f t="shared" si="126"/>
        <v>0.01</v>
      </c>
      <c r="O277" s="70">
        <f t="shared" si="127"/>
        <v>0</v>
      </c>
      <c r="P277">
        <f t="shared" si="128"/>
        <v>0</v>
      </c>
      <c r="Q277">
        <f t="shared" si="129"/>
        <v>0</v>
      </c>
      <c r="R277">
        <v>0</v>
      </c>
      <c r="S277">
        <f t="shared" si="130"/>
        <v>0</v>
      </c>
      <c r="T277">
        <f t="shared" si="131"/>
        <v>0</v>
      </c>
      <c r="U277">
        <f t="shared" si="132"/>
        <v>0</v>
      </c>
      <c r="V277">
        <f t="shared" si="133"/>
        <v>0</v>
      </c>
      <c r="W277">
        <f t="shared" si="134"/>
        <v>0</v>
      </c>
      <c r="X277">
        <f t="shared" si="135"/>
        <v>0</v>
      </c>
      <c r="Y277">
        <f t="shared" si="136"/>
        <v>0.5</v>
      </c>
      <c r="Z277">
        <f t="shared" si="137"/>
        <v>0.5</v>
      </c>
      <c r="AA277" cm="1">
        <f t="array" ref="AA277">SUMPRODUCT((Z277&lt;$Z$2:$Z$407)/COUNTIF($Z$2:$Z$407,$Z$2:$Z$407))+1</f>
        <v>100.00000000000006</v>
      </c>
      <c r="AB277" t="s">
        <v>171</v>
      </c>
    </row>
    <row r="278" spans="1:28" x14ac:dyDescent="0.15">
      <c r="A278" t="s">
        <v>153</v>
      </c>
      <c r="B278" t="s">
        <v>154</v>
      </c>
      <c r="C278" t="s">
        <v>172</v>
      </c>
      <c r="D278" t="s">
        <v>11</v>
      </c>
      <c r="E278" t="s">
        <v>1213</v>
      </c>
      <c r="F278" t="s">
        <v>173</v>
      </c>
      <c r="G278" t="s">
        <v>174</v>
      </c>
      <c r="H278" t="s">
        <v>13</v>
      </c>
      <c r="I278" t="s">
        <v>1147</v>
      </c>
      <c r="J278" t="s">
        <v>13</v>
      </c>
      <c r="K278" t="s">
        <v>1147</v>
      </c>
      <c r="L278" t="s">
        <v>13</v>
      </c>
      <c r="M278" t="s">
        <v>1147</v>
      </c>
      <c r="N278" t="str">
        <f t="shared" si="126"/>
        <v>0.01</v>
      </c>
      <c r="O278" s="70">
        <f t="shared" si="127"/>
        <v>0</v>
      </c>
      <c r="P278">
        <f t="shared" si="128"/>
        <v>0</v>
      </c>
      <c r="Q278">
        <f t="shared" si="129"/>
        <v>0</v>
      </c>
      <c r="R278">
        <v>0</v>
      </c>
      <c r="S278">
        <f t="shared" si="130"/>
        <v>0</v>
      </c>
      <c r="T278">
        <f t="shared" si="131"/>
        <v>0</v>
      </c>
      <c r="U278">
        <f t="shared" si="132"/>
        <v>0</v>
      </c>
      <c r="V278">
        <f t="shared" si="133"/>
        <v>0</v>
      </c>
      <c r="W278">
        <f t="shared" si="134"/>
        <v>0</v>
      </c>
      <c r="X278">
        <f t="shared" si="135"/>
        <v>0</v>
      </c>
      <c r="Y278">
        <f t="shared" si="136"/>
        <v>0.5</v>
      </c>
      <c r="Z278">
        <f t="shared" si="137"/>
        <v>0.5</v>
      </c>
      <c r="AA278" cm="1">
        <f t="array" ref="AA278">SUMPRODUCT((Z278&lt;$Z$2:$Z$407)/COUNTIF($Z$2:$Z$407,$Z$2:$Z$407))+1</f>
        <v>100.00000000000006</v>
      </c>
      <c r="AB278" t="s">
        <v>172</v>
      </c>
    </row>
    <row r="279" spans="1:28" hidden="1" x14ac:dyDescent="0.15">
      <c r="O279" s="70"/>
    </row>
    <row r="280" spans="1:28" x14ac:dyDescent="0.15">
      <c r="A280" t="s">
        <v>153</v>
      </c>
      <c r="B280" t="s">
        <v>154</v>
      </c>
      <c r="C280" t="s">
        <v>175</v>
      </c>
      <c r="D280" t="s">
        <v>16</v>
      </c>
      <c r="E280" t="s">
        <v>1213</v>
      </c>
      <c r="F280" t="s">
        <v>83</v>
      </c>
      <c r="G280" t="s">
        <v>88</v>
      </c>
      <c r="H280" t="s">
        <v>13</v>
      </c>
      <c r="I280" t="s">
        <v>1147</v>
      </c>
      <c r="J280" t="s">
        <v>13</v>
      </c>
      <c r="K280" t="s">
        <v>1147</v>
      </c>
      <c r="L280" t="s">
        <v>13</v>
      </c>
      <c r="M280" t="s">
        <v>1147</v>
      </c>
      <c r="N280" t="str">
        <f t="shared" ref="N280:N296" si="138">E280</f>
        <v>0.01</v>
      </c>
      <c r="O280" s="70">
        <f t="shared" ref="O280:O296" si="139">COUNTIF(H280,"US")</f>
        <v>0</v>
      </c>
      <c r="P280">
        <f t="shared" ref="P280:P296" si="140">COUNTIF(J280,"US")</f>
        <v>0</v>
      </c>
      <c r="Q280">
        <f t="shared" ref="Q280:Q296" si="141">COUNTIF(L280,"US")</f>
        <v>0</v>
      </c>
      <c r="R280">
        <v>0</v>
      </c>
      <c r="S280">
        <f t="shared" ref="S280:S296" si="142">IF(R280=0,0,IF(R280=0.5,3,6))</f>
        <v>0</v>
      </c>
      <c r="T280">
        <f t="shared" ref="T280:T296" si="143">IF(O280=1,6,0)</f>
        <v>0</v>
      </c>
      <c r="U280">
        <f t="shared" ref="U280:U296" si="144">IF(R280=0,0,IF(R280=0.5,3,6))</f>
        <v>0</v>
      </c>
      <c r="V280">
        <f t="shared" ref="V280:V296" si="145">IF(Q280=1,7,0)</f>
        <v>0</v>
      </c>
      <c r="W280">
        <f t="shared" ref="W280:W296" si="146">IF(O280=1,11,0)</f>
        <v>0</v>
      </c>
      <c r="X280">
        <f t="shared" ref="X280:X296" si="147">IF(P280=1,14,0)</f>
        <v>0</v>
      </c>
      <c r="Y280">
        <f t="shared" ref="Y280:Y296" si="148">(0.5*N280)*100</f>
        <v>0.5</v>
      </c>
      <c r="Z280">
        <f t="shared" ref="Z280:Z296" si="149">SUM(S280:Y280)</f>
        <v>0.5</v>
      </c>
      <c r="AA280" cm="1">
        <f t="array" ref="AA280">SUMPRODUCT((Z280&lt;$Z$2:$Z$407)/COUNTIF($Z$2:$Z$407,$Z$2:$Z$407))+1</f>
        <v>100.00000000000006</v>
      </c>
      <c r="AB280" t="s">
        <v>175</v>
      </c>
    </row>
    <row r="281" spans="1:28" x14ac:dyDescent="0.15">
      <c r="A281" t="s">
        <v>153</v>
      </c>
      <c r="B281" t="s">
        <v>154</v>
      </c>
      <c r="C281" t="s">
        <v>183</v>
      </c>
      <c r="D281" t="s">
        <v>11</v>
      </c>
      <c r="E281" t="s">
        <v>1213</v>
      </c>
      <c r="F281" t="s">
        <v>184</v>
      </c>
      <c r="G281" t="s">
        <v>1147</v>
      </c>
      <c r="H281" t="s">
        <v>13</v>
      </c>
      <c r="I281" t="s">
        <v>1147</v>
      </c>
      <c r="J281" t="s">
        <v>13</v>
      </c>
      <c r="K281" t="s">
        <v>1147</v>
      </c>
      <c r="L281" t="s">
        <v>13</v>
      </c>
      <c r="M281" t="s">
        <v>1147</v>
      </c>
      <c r="N281" t="str">
        <f t="shared" si="138"/>
        <v>0.01</v>
      </c>
      <c r="O281" s="70">
        <f t="shared" si="139"/>
        <v>0</v>
      </c>
      <c r="P281">
        <f t="shared" si="140"/>
        <v>0</v>
      </c>
      <c r="Q281">
        <f t="shared" si="141"/>
        <v>0</v>
      </c>
      <c r="R281">
        <v>0</v>
      </c>
      <c r="S281">
        <f t="shared" si="142"/>
        <v>0</v>
      </c>
      <c r="T281">
        <f t="shared" si="143"/>
        <v>0</v>
      </c>
      <c r="U281">
        <f t="shared" si="144"/>
        <v>0</v>
      </c>
      <c r="V281">
        <f t="shared" si="145"/>
        <v>0</v>
      </c>
      <c r="W281">
        <f t="shared" si="146"/>
        <v>0</v>
      </c>
      <c r="X281">
        <f t="shared" si="147"/>
        <v>0</v>
      </c>
      <c r="Y281">
        <f t="shared" si="148"/>
        <v>0.5</v>
      </c>
      <c r="Z281">
        <f t="shared" si="149"/>
        <v>0.5</v>
      </c>
      <c r="AA281" cm="1">
        <f t="array" ref="AA281">SUMPRODUCT((Z281&lt;$Z$2:$Z$407)/COUNTIF($Z$2:$Z$407,$Z$2:$Z$407))+1</f>
        <v>100.00000000000006</v>
      </c>
      <c r="AB281" t="s">
        <v>183</v>
      </c>
    </row>
    <row r="282" spans="1:28" x14ac:dyDescent="0.15">
      <c r="A282" t="s">
        <v>153</v>
      </c>
      <c r="B282" t="s">
        <v>154</v>
      </c>
      <c r="C282" s="70" t="s">
        <v>1282</v>
      </c>
      <c r="D282" t="s">
        <v>11</v>
      </c>
      <c r="E282" t="s">
        <v>1213</v>
      </c>
      <c r="F282" t="s">
        <v>162</v>
      </c>
      <c r="G282" t="s">
        <v>201</v>
      </c>
      <c r="H282" t="s">
        <v>158</v>
      </c>
      <c r="I282" t="s">
        <v>1147</v>
      </c>
      <c r="J282" t="s">
        <v>158</v>
      </c>
      <c r="K282" t="s">
        <v>1147</v>
      </c>
      <c r="L282" t="s">
        <v>13</v>
      </c>
      <c r="M282" t="s">
        <v>1147</v>
      </c>
      <c r="N282" t="str">
        <f t="shared" si="138"/>
        <v>0.01</v>
      </c>
      <c r="O282" s="70">
        <f t="shared" si="139"/>
        <v>0</v>
      </c>
      <c r="P282">
        <f t="shared" si="140"/>
        <v>0</v>
      </c>
      <c r="Q282">
        <f t="shared" si="141"/>
        <v>0</v>
      </c>
      <c r="R282">
        <v>0</v>
      </c>
      <c r="S282">
        <f t="shared" si="142"/>
        <v>0</v>
      </c>
      <c r="T282">
        <f t="shared" si="143"/>
        <v>0</v>
      </c>
      <c r="U282">
        <f t="shared" si="144"/>
        <v>0</v>
      </c>
      <c r="V282">
        <f t="shared" si="145"/>
        <v>0</v>
      </c>
      <c r="W282">
        <f t="shared" si="146"/>
        <v>0</v>
      </c>
      <c r="X282">
        <f t="shared" si="147"/>
        <v>0</v>
      </c>
      <c r="Y282">
        <f t="shared" si="148"/>
        <v>0.5</v>
      </c>
      <c r="Z282">
        <f t="shared" si="149"/>
        <v>0.5</v>
      </c>
      <c r="AA282" cm="1">
        <f t="array" ref="AA282">SUMPRODUCT((Z282&lt;$Z$2:$Z$407)/COUNTIF($Z$2:$Z$407,$Z$2:$Z$407))+1</f>
        <v>100.00000000000006</v>
      </c>
      <c r="AB282" t="s">
        <v>200</v>
      </c>
    </row>
    <row r="283" spans="1:28" x14ac:dyDescent="0.15">
      <c r="A283" t="s">
        <v>153</v>
      </c>
      <c r="B283" t="s">
        <v>202</v>
      </c>
      <c r="C283" s="70" t="s">
        <v>1235</v>
      </c>
      <c r="D283" t="s">
        <v>16</v>
      </c>
      <c r="E283" t="s">
        <v>1213</v>
      </c>
      <c r="F283" t="s">
        <v>46</v>
      </c>
      <c r="G283" t="s">
        <v>1147</v>
      </c>
      <c r="H283" t="s">
        <v>13</v>
      </c>
      <c r="I283" t="s">
        <v>1147</v>
      </c>
      <c r="J283" t="s">
        <v>13</v>
      </c>
      <c r="K283" t="s">
        <v>1147</v>
      </c>
      <c r="L283" t="s">
        <v>13</v>
      </c>
      <c r="M283" t="s">
        <v>1147</v>
      </c>
      <c r="N283" t="str">
        <f t="shared" si="138"/>
        <v>0.01</v>
      </c>
      <c r="O283" s="70">
        <f t="shared" si="139"/>
        <v>0</v>
      </c>
      <c r="P283">
        <f t="shared" si="140"/>
        <v>0</v>
      </c>
      <c r="Q283">
        <f t="shared" si="141"/>
        <v>0</v>
      </c>
      <c r="R283">
        <v>0</v>
      </c>
      <c r="S283">
        <f t="shared" si="142"/>
        <v>0</v>
      </c>
      <c r="T283">
        <f t="shared" si="143"/>
        <v>0</v>
      </c>
      <c r="U283">
        <f t="shared" si="144"/>
        <v>0</v>
      </c>
      <c r="V283">
        <f t="shared" si="145"/>
        <v>0</v>
      </c>
      <c r="W283">
        <f t="shared" si="146"/>
        <v>0</v>
      </c>
      <c r="X283">
        <f t="shared" si="147"/>
        <v>0</v>
      </c>
      <c r="Y283">
        <f t="shared" si="148"/>
        <v>0.5</v>
      </c>
      <c r="Z283">
        <f t="shared" si="149"/>
        <v>0.5</v>
      </c>
      <c r="AA283" cm="1">
        <f t="array" ref="AA283">SUMPRODUCT((Z283&lt;$Z$2:$Z$407)/COUNTIF($Z$2:$Z$407,$Z$2:$Z$407))+1</f>
        <v>100.00000000000006</v>
      </c>
      <c r="AB283" s="70" t="s">
        <v>1235</v>
      </c>
    </row>
    <row r="284" spans="1:28" x14ac:dyDescent="0.15">
      <c r="A284" t="s">
        <v>400</v>
      </c>
      <c r="B284" t="s">
        <v>401</v>
      </c>
      <c r="C284" t="s">
        <v>410</v>
      </c>
      <c r="D284" t="s">
        <v>16</v>
      </c>
      <c r="E284" t="s">
        <v>1213</v>
      </c>
      <c r="F284" t="s">
        <v>407</v>
      </c>
      <c r="G284" t="s">
        <v>408</v>
      </c>
      <c r="H284" t="s">
        <v>304</v>
      </c>
      <c r="I284" t="s">
        <v>1147</v>
      </c>
      <c r="J284" t="s">
        <v>304</v>
      </c>
      <c r="K284" t="s">
        <v>1147</v>
      </c>
      <c r="L284" t="s">
        <v>304</v>
      </c>
      <c r="M284" t="s">
        <v>1147</v>
      </c>
      <c r="N284" t="str">
        <f t="shared" si="138"/>
        <v>0.01</v>
      </c>
      <c r="O284" s="70">
        <f t="shared" si="139"/>
        <v>0</v>
      </c>
      <c r="P284">
        <f t="shared" si="140"/>
        <v>0</v>
      </c>
      <c r="Q284">
        <f t="shared" si="141"/>
        <v>0</v>
      </c>
      <c r="S284">
        <f t="shared" si="142"/>
        <v>0</v>
      </c>
      <c r="T284">
        <f t="shared" si="143"/>
        <v>0</v>
      </c>
      <c r="U284">
        <f t="shared" si="144"/>
        <v>0</v>
      </c>
      <c r="V284">
        <f t="shared" si="145"/>
        <v>0</v>
      </c>
      <c r="W284">
        <f t="shared" si="146"/>
        <v>0</v>
      </c>
      <c r="X284">
        <f t="shared" si="147"/>
        <v>0</v>
      </c>
      <c r="Y284">
        <f t="shared" si="148"/>
        <v>0.5</v>
      </c>
      <c r="Z284">
        <f t="shared" si="149"/>
        <v>0.5</v>
      </c>
      <c r="AA284" cm="1">
        <f t="array" ref="AA284">SUMPRODUCT((Z284&lt;$Z$2:$Z$407)/COUNTIF($Z$2:$Z$407,$Z$2:$Z$407))+1</f>
        <v>100.00000000000006</v>
      </c>
      <c r="AB284" t="s">
        <v>410</v>
      </c>
    </row>
    <row r="285" spans="1:28" x14ac:dyDescent="0.15">
      <c r="A285" t="s">
        <v>400</v>
      </c>
      <c r="B285" t="s">
        <v>414</v>
      </c>
      <c r="C285" t="s">
        <v>422</v>
      </c>
      <c r="D285" t="s">
        <v>11</v>
      </c>
      <c r="E285" t="s">
        <v>1213</v>
      </c>
      <c r="F285" t="s">
        <v>423</v>
      </c>
      <c r="G285" t="s">
        <v>424</v>
      </c>
      <c r="H285" t="s">
        <v>304</v>
      </c>
      <c r="I285" t="s">
        <v>1147</v>
      </c>
      <c r="J285" t="s">
        <v>304</v>
      </c>
      <c r="K285" t="s">
        <v>1147</v>
      </c>
      <c r="L285" t="s">
        <v>304</v>
      </c>
      <c r="M285" t="s">
        <v>1147</v>
      </c>
      <c r="N285" t="str">
        <f t="shared" si="138"/>
        <v>0.01</v>
      </c>
      <c r="O285" s="70">
        <f t="shared" si="139"/>
        <v>0</v>
      </c>
      <c r="P285">
        <f t="shared" si="140"/>
        <v>0</v>
      </c>
      <c r="Q285">
        <f t="shared" si="141"/>
        <v>0</v>
      </c>
      <c r="S285">
        <f t="shared" si="142"/>
        <v>0</v>
      </c>
      <c r="T285">
        <f t="shared" si="143"/>
        <v>0</v>
      </c>
      <c r="U285">
        <f t="shared" si="144"/>
        <v>0</v>
      </c>
      <c r="V285">
        <f t="shared" si="145"/>
        <v>0</v>
      </c>
      <c r="W285">
        <f t="shared" si="146"/>
        <v>0</v>
      </c>
      <c r="X285">
        <f t="shared" si="147"/>
        <v>0</v>
      </c>
      <c r="Y285">
        <f t="shared" si="148"/>
        <v>0.5</v>
      </c>
      <c r="Z285">
        <f t="shared" si="149"/>
        <v>0.5</v>
      </c>
      <c r="AA285" cm="1">
        <f t="array" ref="AA285">SUMPRODUCT((Z285&lt;$Z$2:$Z$407)/COUNTIF($Z$2:$Z$407,$Z$2:$Z$407))+1</f>
        <v>100.00000000000006</v>
      </c>
      <c r="AB285" t="s">
        <v>422</v>
      </c>
    </row>
    <row r="286" spans="1:28" x14ac:dyDescent="0.15">
      <c r="A286" t="s">
        <v>400</v>
      </c>
      <c r="B286" t="s">
        <v>414</v>
      </c>
      <c r="C286" t="s">
        <v>425</v>
      </c>
      <c r="D286" t="s">
        <v>11</v>
      </c>
      <c r="E286" t="s">
        <v>1213</v>
      </c>
      <c r="F286" t="s">
        <v>416</v>
      </c>
      <c r="G286" t="s">
        <v>1147</v>
      </c>
      <c r="H286" t="s">
        <v>304</v>
      </c>
      <c r="I286" t="s">
        <v>1147</v>
      </c>
      <c r="J286" t="s">
        <v>304</v>
      </c>
      <c r="K286" t="s">
        <v>1147</v>
      </c>
      <c r="L286" t="s">
        <v>304</v>
      </c>
      <c r="M286" t="s">
        <v>1147</v>
      </c>
      <c r="N286" t="str">
        <f t="shared" si="138"/>
        <v>0.01</v>
      </c>
      <c r="O286" s="70">
        <f t="shared" si="139"/>
        <v>0</v>
      </c>
      <c r="P286">
        <f t="shared" si="140"/>
        <v>0</v>
      </c>
      <c r="Q286">
        <f t="shared" si="141"/>
        <v>0</v>
      </c>
      <c r="S286">
        <f t="shared" si="142"/>
        <v>0</v>
      </c>
      <c r="T286">
        <f t="shared" si="143"/>
        <v>0</v>
      </c>
      <c r="U286">
        <f t="shared" si="144"/>
        <v>0</v>
      </c>
      <c r="V286">
        <f t="shared" si="145"/>
        <v>0</v>
      </c>
      <c r="W286">
        <f t="shared" si="146"/>
        <v>0</v>
      </c>
      <c r="X286">
        <f t="shared" si="147"/>
        <v>0</v>
      </c>
      <c r="Y286">
        <f t="shared" si="148"/>
        <v>0.5</v>
      </c>
      <c r="Z286">
        <f t="shared" si="149"/>
        <v>0.5</v>
      </c>
      <c r="AA286" cm="1">
        <f t="array" ref="AA286">SUMPRODUCT((Z286&lt;$Z$2:$Z$407)/COUNTIF($Z$2:$Z$407,$Z$2:$Z$407))+1</f>
        <v>100.00000000000006</v>
      </c>
      <c r="AB286" t="s">
        <v>425</v>
      </c>
    </row>
    <row r="287" spans="1:28" x14ac:dyDescent="0.15">
      <c r="A287" t="s">
        <v>400</v>
      </c>
      <c r="B287" t="s">
        <v>414</v>
      </c>
      <c r="C287" t="s">
        <v>430</v>
      </c>
      <c r="D287" t="s">
        <v>16</v>
      </c>
      <c r="E287" t="s">
        <v>1213</v>
      </c>
      <c r="F287" t="s">
        <v>405</v>
      </c>
      <c r="G287" t="s">
        <v>1147</v>
      </c>
      <c r="H287" t="s">
        <v>304</v>
      </c>
      <c r="I287" t="s">
        <v>1147</v>
      </c>
      <c r="J287" t="s">
        <v>304</v>
      </c>
      <c r="K287" t="s">
        <v>1147</v>
      </c>
      <c r="L287" t="s">
        <v>304</v>
      </c>
      <c r="M287" t="s">
        <v>1147</v>
      </c>
      <c r="N287" t="str">
        <f t="shared" si="138"/>
        <v>0.01</v>
      </c>
      <c r="O287" s="70">
        <f t="shared" si="139"/>
        <v>0</v>
      </c>
      <c r="P287">
        <f t="shared" si="140"/>
        <v>0</v>
      </c>
      <c r="Q287">
        <f t="shared" si="141"/>
        <v>0</v>
      </c>
      <c r="S287">
        <f t="shared" si="142"/>
        <v>0</v>
      </c>
      <c r="T287">
        <f t="shared" si="143"/>
        <v>0</v>
      </c>
      <c r="U287">
        <f t="shared" si="144"/>
        <v>0</v>
      </c>
      <c r="V287">
        <f t="shared" si="145"/>
        <v>0</v>
      </c>
      <c r="W287">
        <f t="shared" si="146"/>
        <v>0</v>
      </c>
      <c r="X287">
        <f t="shared" si="147"/>
        <v>0</v>
      </c>
      <c r="Y287">
        <f t="shared" si="148"/>
        <v>0.5</v>
      </c>
      <c r="Z287">
        <f t="shared" si="149"/>
        <v>0.5</v>
      </c>
      <c r="AA287" cm="1">
        <f t="array" ref="AA287">SUMPRODUCT((Z287&lt;$Z$2:$Z$407)/COUNTIF($Z$2:$Z$407,$Z$2:$Z$407))+1</f>
        <v>100.00000000000006</v>
      </c>
      <c r="AB287" t="s">
        <v>430</v>
      </c>
    </row>
    <row r="288" spans="1:28" x14ac:dyDescent="0.15">
      <c r="A288" t="s">
        <v>400</v>
      </c>
      <c r="B288" t="s">
        <v>414</v>
      </c>
      <c r="C288" s="70" t="s">
        <v>1268</v>
      </c>
      <c r="D288" t="s">
        <v>16</v>
      </c>
      <c r="E288" t="s">
        <v>1213</v>
      </c>
      <c r="F288" t="s">
        <v>416</v>
      </c>
      <c r="G288" t="s">
        <v>1147</v>
      </c>
      <c r="H288" t="s">
        <v>304</v>
      </c>
      <c r="I288" t="s">
        <v>1147</v>
      </c>
      <c r="J288" t="s">
        <v>304</v>
      </c>
      <c r="K288" t="s">
        <v>1147</v>
      </c>
      <c r="L288" t="s">
        <v>304</v>
      </c>
      <c r="M288" t="s">
        <v>1147</v>
      </c>
      <c r="N288" t="str">
        <f t="shared" si="138"/>
        <v>0.01</v>
      </c>
      <c r="O288" s="70">
        <f t="shared" si="139"/>
        <v>0</v>
      </c>
      <c r="P288">
        <f t="shared" si="140"/>
        <v>0</v>
      </c>
      <c r="Q288">
        <f t="shared" si="141"/>
        <v>0</v>
      </c>
      <c r="S288">
        <f t="shared" si="142"/>
        <v>0</v>
      </c>
      <c r="T288">
        <f t="shared" si="143"/>
        <v>0</v>
      </c>
      <c r="U288">
        <f t="shared" si="144"/>
        <v>0</v>
      </c>
      <c r="V288">
        <f t="shared" si="145"/>
        <v>0</v>
      </c>
      <c r="W288">
        <f t="shared" si="146"/>
        <v>0</v>
      </c>
      <c r="X288">
        <f t="shared" si="147"/>
        <v>0</v>
      </c>
      <c r="Y288">
        <f t="shared" si="148"/>
        <v>0.5</v>
      </c>
      <c r="Z288">
        <f t="shared" si="149"/>
        <v>0.5</v>
      </c>
      <c r="AA288" cm="1">
        <f t="array" ref="AA288">SUMPRODUCT((Z288&lt;$Z$2:$Z$407)/COUNTIF($Z$2:$Z$407,$Z$2:$Z$407))+1</f>
        <v>100.00000000000006</v>
      </c>
      <c r="AB288" t="s">
        <v>440</v>
      </c>
    </row>
    <row r="289" spans="1:28" x14ac:dyDescent="0.15">
      <c r="A289" t="s">
        <v>400</v>
      </c>
      <c r="B289" t="s">
        <v>414</v>
      </c>
      <c r="C289" t="s">
        <v>442</v>
      </c>
      <c r="D289" t="s">
        <v>16</v>
      </c>
      <c r="E289" t="s">
        <v>1213</v>
      </c>
      <c r="F289" t="s">
        <v>403</v>
      </c>
      <c r="G289" t="s">
        <v>1147</v>
      </c>
      <c r="H289" t="s">
        <v>304</v>
      </c>
      <c r="I289" t="s">
        <v>1147</v>
      </c>
      <c r="J289" t="s">
        <v>304</v>
      </c>
      <c r="K289" t="s">
        <v>1147</v>
      </c>
      <c r="L289" t="s">
        <v>304</v>
      </c>
      <c r="M289" t="s">
        <v>1147</v>
      </c>
      <c r="N289" t="str">
        <f t="shared" si="138"/>
        <v>0.01</v>
      </c>
      <c r="O289" s="70">
        <f t="shared" si="139"/>
        <v>0</v>
      </c>
      <c r="P289">
        <f t="shared" si="140"/>
        <v>0</v>
      </c>
      <c r="Q289">
        <f t="shared" si="141"/>
        <v>0</v>
      </c>
      <c r="S289">
        <f t="shared" si="142"/>
        <v>0</v>
      </c>
      <c r="T289">
        <f t="shared" si="143"/>
        <v>0</v>
      </c>
      <c r="U289">
        <f t="shared" si="144"/>
        <v>0</v>
      </c>
      <c r="V289">
        <f t="shared" si="145"/>
        <v>0</v>
      </c>
      <c r="W289">
        <f t="shared" si="146"/>
        <v>0</v>
      </c>
      <c r="X289">
        <f t="shared" si="147"/>
        <v>0</v>
      </c>
      <c r="Y289">
        <f t="shared" si="148"/>
        <v>0.5</v>
      </c>
      <c r="Z289">
        <f t="shared" si="149"/>
        <v>0.5</v>
      </c>
      <c r="AA289" cm="1">
        <f t="array" ref="AA289">SUMPRODUCT((Z289&lt;$Z$2:$Z$407)/COUNTIF($Z$2:$Z$407,$Z$2:$Z$407))+1</f>
        <v>100.00000000000006</v>
      </c>
      <c r="AB289" t="s">
        <v>442</v>
      </c>
    </row>
    <row r="290" spans="1:28" x14ac:dyDescent="0.15">
      <c r="A290" t="s">
        <v>400</v>
      </c>
      <c r="B290" t="s">
        <v>414</v>
      </c>
      <c r="C290" t="s">
        <v>444</v>
      </c>
      <c r="D290" t="s">
        <v>16</v>
      </c>
      <c r="E290" t="s">
        <v>1213</v>
      </c>
      <c r="F290" t="s">
        <v>416</v>
      </c>
      <c r="G290" t="s">
        <v>1147</v>
      </c>
      <c r="H290" t="s">
        <v>304</v>
      </c>
      <c r="I290" t="s">
        <v>1147</v>
      </c>
      <c r="J290" t="s">
        <v>304</v>
      </c>
      <c r="K290" t="s">
        <v>1147</v>
      </c>
      <c r="L290" t="s">
        <v>304</v>
      </c>
      <c r="M290" t="s">
        <v>1147</v>
      </c>
      <c r="N290" t="str">
        <f t="shared" si="138"/>
        <v>0.01</v>
      </c>
      <c r="O290" s="70">
        <f t="shared" si="139"/>
        <v>0</v>
      </c>
      <c r="P290">
        <f t="shared" si="140"/>
        <v>0</v>
      </c>
      <c r="Q290">
        <f t="shared" si="141"/>
        <v>0</v>
      </c>
      <c r="S290">
        <f t="shared" si="142"/>
        <v>0</v>
      </c>
      <c r="T290">
        <f t="shared" si="143"/>
        <v>0</v>
      </c>
      <c r="U290">
        <f t="shared" si="144"/>
        <v>0</v>
      </c>
      <c r="V290">
        <f t="shared" si="145"/>
        <v>0</v>
      </c>
      <c r="W290">
        <f t="shared" si="146"/>
        <v>0</v>
      </c>
      <c r="X290">
        <f t="shared" si="147"/>
        <v>0</v>
      </c>
      <c r="Y290">
        <f t="shared" si="148"/>
        <v>0.5</v>
      </c>
      <c r="Z290">
        <f t="shared" si="149"/>
        <v>0.5</v>
      </c>
      <c r="AA290" cm="1">
        <f t="array" ref="AA290">SUMPRODUCT((Z290&lt;$Z$2:$Z$407)/COUNTIF($Z$2:$Z$407,$Z$2:$Z$407))+1</f>
        <v>100.00000000000006</v>
      </c>
      <c r="AB290" t="s">
        <v>444</v>
      </c>
    </row>
    <row r="291" spans="1:28" x14ac:dyDescent="0.15">
      <c r="A291" t="s">
        <v>445</v>
      </c>
      <c r="B291" t="s">
        <v>466</v>
      </c>
      <c r="C291" s="70" t="s">
        <v>1272</v>
      </c>
      <c r="D291" t="s">
        <v>16</v>
      </c>
      <c r="E291" t="s">
        <v>1213</v>
      </c>
      <c r="F291" t="s">
        <v>468</v>
      </c>
      <c r="G291" t="s">
        <v>49</v>
      </c>
      <c r="H291" t="s">
        <v>78</v>
      </c>
      <c r="I291" t="s">
        <v>1147</v>
      </c>
      <c r="J291" t="s">
        <v>132</v>
      </c>
      <c r="K291" t="s">
        <v>1147</v>
      </c>
      <c r="L291" t="s">
        <v>13</v>
      </c>
      <c r="M291" t="s">
        <v>1147</v>
      </c>
      <c r="N291" t="str">
        <f t="shared" si="138"/>
        <v>0.01</v>
      </c>
      <c r="O291" s="70">
        <f t="shared" si="139"/>
        <v>0</v>
      </c>
      <c r="P291">
        <f t="shared" si="140"/>
        <v>0</v>
      </c>
      <c r="Q291">
        <f t="shared" si="141"/>
        <v>0</v>
      </c>
      <c r="S291">
        <f t="shared" si="142"/>
        <v>0</v>
      </c>
      <c r="T291">
        <f t="shared" si="143"/>
        <v>0</v>
      </c>
      <c r="U291">
        <f t="shared" si="144"/>
        <v>0</v>
      </c>
      <c r="V291">
        <f t="shared" si="145"/>
        <v>0</v>
      </c>
      <c r="W291">
        <f t="shared" si="146"/>
        <v>0</v>
      </c>
      <c r="X291">
        <f t="shared" si="147"/>
        <v>0</v>
      </c>
      <c r="Y291">
        <f t="shared" si="148"/>
        <v>0.5</v>
      </c>
      <c r="Z291">
        <f t="shared" si="149"/>
        <v>0.5</v>
      </c>
      <c r="AA291" cm="1">
        <f t="array" ref="AA291">SUMPRODUCT((Z291&lt;$Z$2:$Z$407)/COUNTIF($Z$2:$Z$407,$Z$2:$Z$407))+1</f>
        <v>100.00000000000006</v>
      </c>
      <c r="AB291" t="s">
        <v>467</v>
      </c>
    </row>
    <row r="292" spans="1:28" x14ac:dyDescent="0.15">
      <c r="A292" t="s">
        <v>492</v>
      </c>
      <c r="B292" t="s">
        <v>493</v>
      </c>
      <c r="C292" t="s">
        <v>505</v>
      </c>
      <c r="D292" t="s">
        <v>16</v>
      </c>
      <c r="E292" t="s">
        <v>1213</v>
      </c>
      <c r="F292" t="s">
        <v>407</v>
      </c>
      <c r="G292" t="s">
        <v>408</v>
      </c>
      <c r="H292" t="s">
        <v>304</v>
      </c>
      <c r="I292" t="s">
        <v>1147</v>
      </c>
      <c r="J292" t="s">
        <v>304</v>
      </c>
      <c r="K292" t="s">
        <v>1147</v>
      </c>
      <c r="L292" t="s">
        <v>304</v>
      </c>
      <c r="M292" t="s">
        <v>1147</v>
      </c>
      <c r="N292" t="str">
        <f t="shared" si="138"/>
        <v>0.01</v>
      </c>
      <c r="O292" s="70">
        <f t="shared" si="139"/>
        <v>0</v>
      </c>
      <c r="P292">
        <f t="shared" si="140"/>
        <v>0</v>
      </c>
      <c r="Q292">
        <f t="shared" si="141"/>
        <v>0</v>
      </c>
      <c r="S292">
        <f t="shared" si="142"/>
        <v>0</v>
      </c>
      <c r="T292">
        <f t="shared" si="143"/>
        <v>0</v>
      </c>
      <c r="U292">
        <f t="shared" si="144"/>
        <v>0</v>
      </c>
      <c r="V292">
        <f t="shared" si="145"/>
        <v>0</v>
      </c>
      <c r="W292">
        <f t="shared" si="146"/>
        <v>0</v>
      </c>
      <c r="X292">
        <f t="shared" si="147"/>
        <v>0</v>
      </c>
      <c r="Y292">
        <f t="shared" si="148"/>
        <v>0.5</v>
      </c>
      <c r="Z292">
        <f t="shared" si="149"/>
        <v>0.5</v>
      </c>
      <c r="AA292" cm="1">
        <f t="array" ref="AA292">SUMPRODUCT((Z292&lt;$Z$2:$Z$407)/COUNTIF($Z$2:$Z$407,$Z$2:$Z$407))+1</f>
        <v>100.00000000000006</v>
      </c>
      <c r="AB292" t="s">
        <v>505</v>
      </c>
    </row>
    <row r="293" spans="1:28" x14ac:dyDescent="0.15">
      <c r="A293" t="s">
        <v>492</v>
      </c>
      <c r="B293" t="s">
        <v>493</v>
      </c>
      <c r="C293" t="s">
        <v>506</v>
      </c>
      <c r="D293" t="s">
        <v>16</v>
      </c>
      <c r="E293" t="s">
        <v>1213</v>
      </c>
      <c r="F293" t="s">
        <v>416</v>
      </c>
      <c r="G293" t="s">
        <v>1147</v>
      </c>
      <c r="H293" t="s">
        <v>304</v>
      </c>
      <c r="I293" t="s">
        <v>1147</v>
      </c>
      <c r="J293" t="s">
        <v>304</v>
      </c>
      <c r="K293" t="s">
        <v>1147</v>
      </c>
      <c r="L293" t="s">
        <v>304</v>
      </c>
      <c r="M293" t="s">
        <v>1147</v>
      </c>
      <c r="N293" t="str">
        <f t="shared" si="138"/>
        <v>0.01</v>
      </c>
      <c r="O293" s="70">
        <f t="shared" si="139"/>
        <v>0</v>
      </c>
      <c r="P293">
        <f t="shared" si="140"/>
        <v>0</v>
      </c>
      <c r="Q293">
        <f t="shared" si="141"/>
        <v>0</v>
      </c>
      <c r="S293">
        <f t="shared" si="142"/>
        <v>0</v>
      </c>
      <c r="T293">
        <f t="shared" si="143"/>
        <v>0</v>
      </c>
      <c r="U293">
        <f t="shared" si="144"/>
        <v>0</v>
      </c>
      <c r="V293">
        <f t="shared" si="145"/>
        <v>0</v>
      </c>
      <c r="W293">
        <f t="shared" si="146"/>
        <v>0</v>
      </c>
      <c r="X293">
        <f t="shared" si="147"/>
        <v>0</v>
      </c>
      <c r="Y293">
        <f t="shared" si="148"/>
        <v>0.5</v>
      </c>
      <c r="Z293">
        <f t="shared" si="149"/>
        <v>0.5</v>
      </c>
      <c r="AA293" cm="1">
        <f t="array" ref="AA293">SUMPRODUCT((Z293&lt;$Z$2:$Z$407)/COUNTIF($Z$2:$Z$407,$Z$2:$Z$407))+1</f>
        <v>100.00000000000006</v>
      </c>
      <c r="AB293" t="s">
        <v>506</v>
      </c>
    </row>
    <row r="294" spans="1:28" x14ac:dyDescent="0.15">
      <c r="A294" t="s">
        <v>492</v>
      </c>
      <c r="B294" t="s">
        <v>493</v>
      </c>
      <c r="C294" t="s">
        <v>507</v>
      </c>
      <c r="D294" t="s">
        <v>16</v>
      </c>
      <c r="E294" t="s">
        <v>1213</v>
      </c>
      <c r="F294" t="s">
        <v>416</v>
      </c>
      <c r="G294" t="s">
        <v>1147</v>
      </c>
      <c r="H294" t="s">
        <v>304</v>
      </c>
      <c r="I294" t="s">
        <v>1147</v>
      </c>
      <c r="J294" t="s">
        <v>304</v>
      </c>
      <c r="K294" t="s">
        <v>1147</v>
      </c>
      <c r="L294" t="s">
        <v>304</v>
      </c>
      <c r="M294" t="s">
        <v>1147</v>
      </c>
      <c r="N294" t="str">
        <f t="shared" si="138"/>
        <v>0.01</v>
      </c>
      <c r="O294" s="70">
        <f t="shared" si="139"/>
        <v>0</v>
      </c>
      <c r="P294">
        <f t="shared" si="140"/>
        <v>0</v>
      </c>
      <c r="Q294">
        <f t="shared" si="141"/>
        <v>0</v>
      </c>
      <c r="S294">
        <f t="shared" si="142"/>
        <v>0</v>
      </c>
      <c r="T294">
        <f t="shared" si="143"/>
        <v>0</v>
      </c>
      <c r="U294">
        <f t="shared" si="144"/>
        <v>0</v>
      </c>
      <c r="V294">
        <f t="shared" si="145"/>
        <v>0</v>
      </c>
      <c r="W294">
        <f t="shared" si="146"/>
        <v>0</v>
      </c>
      <c r="X294">
        <f t="shared" si="147"/>
        <v>0</v>
      </c>
      <c r="Y294">
        <f t="shared" si="148"/>
        <v>0.5</v>
      </c>
      <c r="Z294">
        <f t="shared" si="149"/>
        <v>0.5</v>
      </c>
      <c r="AA294" cm="1">
        <f t="array" ref="AA294">SUMPRODUCT((Z294&lt;$Z$2:$Z$407)/COUNTIF($Z$2:$Z$407,$Z$2:$Z$407))+1</f>
        <v>100.00000000000006</v>
      </c>
      <c r="AB294" t="s">
        <v>507</v>
      </c>
    </row>
    <row r="295" spans="1:28" x14ac:dyDescent="0.15">
      <c r="A295" t="s">
        <v>492</v>
      </c>
      <c r="B295" t="s">
        <v>493</v>
      </c>
      <c r="C295" t="s">
        <v>508</v>
      </c>
      <c r="D295" t="s">
        <v>16</v>
      </c>
      <c r="E295" t="s">
        <v>1213</v>
      </c>
      <c r="F295" t="s">
        <v>416</v>
      </c>
      <c r="G295" t="s">
        <v>1147</v>
      </c>
      <c r="H295" t="s">
        <v>304</v>
      </c>
      <c r="I295" t="s">
        <v>1147</v>
      </c>
      <c r="J295" t="s">
        <v>304</v>
      </c>
      <c r="K295" t="s">
        <v>1147</v>
      </c>
      <c r="L295" t="s">
        <v>304</v>
      </c>
      <c r="M295" t="s">
        <v>304</v>
      </c>
      <c r="N295" t="str">
        <f t="shared" si="138"/>
        <v>0.01</v>
      </c>
      <c r="O295" s="70">
        <f t="shared" si="139"/>
        <v>0</v>
      </c>
      <c r="P295">
        <f t="shared" si="140"/>
        <v>0</v>
      </c>
      <c r="Q295">
        <f t="shared" si="141"/>
        <v>0</v>
      </c>
      <c r="S295">
        <f t="shared" si="142"/>
        <v>0</v>
      </c>
      <c r="T295">
        <f t="shared" si="143"/>
        <v>0</v>
      </c>
      <c r="U295">
        <f t="shared" si="144"/>
        <v>0</v>
      </c>
      <c r="V295">
        <f t="shared" si="145"/>
        <v>0</v>
      </c>
      <c r="W295">
        <f t="shared" si="146"/>
        <v>0</v>
      </c>
      <c r="X295">
        <f t="shared" si="147"/>
        <v>0</v>
      </c>
      <c r="Y295">
        <f t="shared" si="148"/>
        <v>0.5</v>
      </c>
      <c r="Z295">
        <f t="shared" si="149"/>
        <v>0.5</v>
      </c>
      <c r="AA295" cm="1">
        <f t="array" ref="AA295">SUMPRODUCT((Z295&lt;$Z$2:$Z$407)/COUNTIF($Z$2:$Z$407,$Z$2:$Z$407))+1</f>
        <v>100.00000000000006</v>
      </c>
      <c r="AB295" t="s">
        <v>508</v>
      </c>
    </row>
    <row r="296" spans="1:28" x14ac:dyDescent="0.15">
      <c r="A296" t="s">
        <v>492</v>
      </c>
      <c r="B296" t="s">
        <v>493</v>
      </c>
      <c r="C296" t="s">
        <v>511</v>
      </c>
      <c r="D296" t="s">
        <v>16</v>
      </c>
      <c r="E296" t="s">
        <v>1213</v>
      </c>
      <c r="F296" t="s">
        <v>495</v>
      </c>
      <c r="G296" t="s">
        <v>1147</v>
      </c>
      <c r="H296" t="s">
        <v>304</v>
      </c>
      <c r="I296" t="s">
        <v>1147</v>
      </c>
      <c r="J296" t="s">
        <v>304</v>
      </c>
      <c r="K296" t="s">
        <v>1147</v>
      </c>
      <c r="L296" t="s">
        <v>304</v>
      </c>
      <c r="M296" t="s">
        <v>1147</v>
      </c>
      <c r="N296" t="str">
        <f t="shared" si="138"/>
        <v>0.01</v>
      </c>
      <c r="O296" s="70">
        <f t="shared" si="139"/>
        <v>0</v>
      </c>
      <c r="P296">
        <f t="shared" si="140"/>
        <v>0</v>
      </c>
      <c r="Q296">
        <f t="shared" si="141"/>
        <v>0</v>
      </c>
      <c r="S296">
        <f t="shared" si="142"/>
        <v>0</v>
      </c>
      <c r="T296">
        <f t="shared" si="143"/>
        <v>0</v>
      </c>
      <c r="U296">
        <f t="shared" si="144"/>
        <v>0</v>
      </c>
      <c r="V296">
        <f t="shared" si="145"/>
        <v>0</v>
      </c>
      <c r="W296">
        <f t="shared" si="146"/>
        <v>0</v>
      </c>
      <c r="X296">
        <f t="shared" si="147"/>
        <v>0</v>
      </c>
      <c r="Y296">
        <f t="shared" si="148"/>
        <v>0.5</v>
      </c>
      <c r="Z296">
        <f t="shared" si="149"/>
        <v>0.5</v>
      </c>
      <c r="AA296" cm="1">
        <f t="array" ref="AA296">SUMPRODUCT((Z296&lt;$Z$2:$Z$407)/COUNTIF($Z$2:$Z$407,$Z$2:$Z$407))+1</f>
        <v>100.00000000000006</v>
      </c>
      <c r="AB296" t="s">
        <v>511</v>
      </c>
    </row>
    <row r="297" spans="1:28" hidden="1" x14ac:dyDescent="0.15">
      <c r="O297" s="70"/>
    </row>
    <row r="298" spans="1:28" x14ac:dyDescent="0.15">
      <c r="A298" t="s">
        <v>492</v>
      </c>
      <c r="B298" t="s">
        <v>493</v>
      </c>
      <c r="C298" t="s">
        <v>513</v>
      </c>
      <c r="D298" t="s">
        <v>16</v>
      </c>
      <c r="E298" t="s">
        <v>1213</v>
      </c>
      <c r="F298" t="s">
        <v>416</v>
      </c>
      <c r="G298" t="s">
        <v>1147</v>
      </c>
      <c r="H298" t="s">
        <v>304</v>
      </c>
      <c r="I298" t="s">
        <v>1147</v>
      </c>
      <c r="J298" t="s">
        <v>304</v>
      </c>
      <c r="K298" t="s">
        <v>1147</v>
      </c>
      <c r="L298" t="s">
        <v>304</v>
      </c>
      <c r="M298" t="s">
        <v>1147</v>
      </c>
      <c r="N298" t="str">
        <f>E298</f>
        <v>0.01</v>
      </c>
      <c r="O298" s="70">
        <f>COUNTIF(H298,"US")</f>
        <v>0</v>
      </c>
      <c r="P298">
        <f>COUNTIF(J298,"US")</f>
        <v>0</v>
      </c>
      <c r="Q298">
        <f>COUNTIF(L298,"US")</f>
        <v>0</v>
      </c>
      <c r="S298">
        <f>IF(R298=0,0,IF(R298=0.5,3,6))</f>
        <v>0</v>
      </c>
      <c r="T298">
        <f>IF(O298=1,6,0)</f>
        <v>0</v>
      </c>
      <c r="U298">
        <f>IF(R298=0,0,IF(R298=0.5,3,6))</f>
        <v>0</v>
      </c>
      <c r="V298">
        <f>IF(Q298=1,7,0)</f>
        <v>0</v>
      </c>
      <c r="W298">
        <f>IF(O298=1,11,0)</f>
        <v>0</v>
      </c>
      <c r="X298">
        <f>IF(P298=1,14,0)</f>
        <v>0</v>
      </c>
      <c r="Y298">
        <f>(0.5*N298)*100</f>
        <v>0.5</v>
      </c>
      <c r="Z298">
        <f>SUM(S298:Y298)</f>
        <v>0.5</v>
      </c>
      <c r="AA298" cm="1">
        <f t="array" ref="AA298">SUMPRODUCT((Z298&lt;$Z$2:$Z$407)/COUNTIF($Z$2:$Z$407,$Z$2:$Z$407))+1</f>
        <v>100.00000000000006</v>
      </c>
      <c r="AB298" t="s">
        <v>513</v>
      </c>
    </row>
    <row r="299" spans="1:28" x14ac:dyDescent="0.15">
      <c r="A299" t="s">
        <v>492</v>
      </c>
      <c r="B299" t="s">
        <v>493</v>
      </c>
      <c r="C299" t="s">
        <v>515</v>
      </c>
      <c r="D299" t="s">
        <v>16</v>
      </c>
      <c r="E299" t="s">
        <v>1213</v>
      </c>
      <c r="F299" t="s">
        <v>416</v>
      </c>
      <c r="G299" t="s">
        <v>1147</v>
      </c>
      <c r="H299" t="s">
        <v>304</v>
      </c>
      <c r="I299" t="s">
        <v>1147</v>
      </c>
      <c r="J299" t="s">
        <v>304</v>
      </c>
      <c r="K299" t="s">
        <v>1147</v>
      </c>
      <c r="L299" t="s">
        <v>304</v>
      </c>
      <c r="M299" t="s">
        <v>1147</v>
      </c>
      <c r="N299" t="str">
        <f>E299</f>
        <v>0.01</v>
      </c>
      <c r="O299" s="70">
        <f>COUNTIF(H299,"US")</f>
        <v>0</v>
      </c>
      <c r="P299">
        <f>COUNTIF(J299,"US")</f>
        <v>0</v>
      </c>
      <c r="Q299">
        <f>COUNTIF(L299,"US")</f>
        <v>0</v>
      </c>
      <c r="S299">
        <f>IF(R299=0,0,IF(R299=0.5,3,6))</f>
        <v>0</v>
      </c>
      <c r="T299">
        <f>IF(O299=1,6,0)</f>
        <v>0</v>
      </c>
      <c r="U299">
        <f>IF(R299=0,0,IF(R299=0.5,3,6))</f>
        <v>0</v>
      </c>
      <c r="V299">
        <f>IF(Q299=1,7,0)</f>
        <v>0</v>
      </c>
      <c r="W299">
        <f>IF(O299=1,11,0)</f>
        <v>0</v>
      </c>
      <c r="X299">
        <f>IF(P299=1,14,0)</f>
        <v>0</v>
      </c>
      <c r="Y299">
        <f>(0.5*N299)*100</f>
        <v>0.5</v>
      </c>
      <c r="Z299">
        <f>SUM(S299:Y299)</f>
        <v>0.5</v>
      </c>
      <c r="AA299" cm="1">
        <f t="array" ref="AA299">SUMPRODUCT((Z299&lt;$Z$2:$Z$407)/COUNTIF($Z$2:$Z$407,$Z$2:$Z$407))+1</f>
        <v>100.00000000000006</v>
      </c>
      <c r="AB299" t="s">
        <v>515</v>
      </c>
    </row>
    <row r="300" spans="1:28" hidden="1" x14ac:dyDescent="0.15">
      <c r="O300" s="70"/>
    </row>
    <row r="301" spans="1:28" hidden="1" x14ac:dyDescent="0.15">
      <c r="O301" s="70"/>
    </row>
    <row r="302" spans="1:28" hidden="1" x14ac:dyDescent="0.15">
      <c r="O302" s="70"/>
    </row>
    <row r="303" spans="1:28" x14ac:dyDescent="0.15">
      <c r="A303" t="s">
        <v>603</v>
      </c>
      <c r="B303" t="s">
        <v>604</v>
      </c>
      <c r="C303" t="s">
        <v>636</v>
      </c>
      <c r="D303" t="s">
        <v>16</v>
      </c>
      <c r="E303" t="s">
        <v>1213</v>
      </c>
      <c r="F303" t="s">
        <v>620</v>
      </c>
      <c r="G303" t="s">
        <v>1147</v>
      </c>
      <c r="H303" t="s">
        <v>47</v>
      </c>
      <c r="I303" t="s">
        <v>1147</v>
      </c>
      <c r="J303" t="s">
        <v>47</v>
      </c>
      <c r="K303" t="s">
        <v>1147</v>
      </c>
      <c r="L303" t="s">
        <v>47</v>
      </c>
      <c r="M303" t="s">
        <v>1147</v>
      </c>
      <c r="N303" t="str">
        <f t="shared" ref="N303:N311" si="150">E303</f>
        <v>0.01</v>
      </c>
      <c r="O303" s="70">
        <f t="shared" ref="O303:O311" si="151">COUNTIF(H303,"US")</f>
        <v>0</v>
      </c>
      <c r="P303">
        <f t="shared" ref="P303:P311" si="152">COUNTIF(J303,"US")</f>
        <v>0</v>
      </c>
      <c r="Q303">
        <f t="shared" ref="Q303:Q311" si="153">COUNTIF(L303,"US")</f>
        <v>0</v>
      </c>
      <c r="S303">
        <f t="shared" ref="S303:S311" si="154">IF(R303=0,0,IF(R303=0.5,3,6))</f>
        <v>0</v>
      </c>
      <c r="T303">
        <f t="shared" ref="T303:T311" si="155">IF(O303=1,6,0)</f>
        <v>0</v>
      </c>
      <c r="U303">
        <f t="shared" ref="U303:U311" si="156">IF(R303=0,0,IF(R303=0.5,3,6))</f>
        <v>0</v>
      </c>
      <c r="V303">
        <f t="shared" ref="V303:V311" si="157">IF(Q303=1,7,0)</f>
        <v>0</v>
      </c>
      <c r="W303">
        <f t="shared" ref="W303:W311" si="158">IF(O303=1,11,0)</f>
        <v>0</v>
      </c>
      <c r="X303">
        <f t="shared" ref="X303:X311" si="159">IF(P303=1,14,0)</f>
        <v>0</v>
      </c>
      <c r="Y303">
        <f t="shared" ref="Y303:Y311" si="160">(0.5*N303)*100</f>
        <v>0.5</v>
      </c>
      <c r="Z303">
        <f t="shared" ref="Z303:Z311" si="161">SUM(S303:Y303)</f>
        <v>0.5</v>
      </c>
      <c r="AA303" cm="1">
        <f t="array" ref="AA303">SUMPRODUCT((Z303&lt;$Z$2:$Z$407)/COUNTIF($Z$2:$Z$407,$Z$2:$Z$407))+1</f>
        <v>100.00000000000006</v>
      </c>
      <c r="AB303" t="s">
        <v>636</v>
      </c>
    </row>
    <row r="304" spans="1:28" x14ac:dyDescent="0.15">
      <c r="A304" t="s">
        <v>665</v>
      </c>
      <c r="B304" t="s">
        <v>665</v>
      </c>
      <c r="C304" t="s">
        <v>666</v>
      </c>
      <c r="D304" t="s">
        <v>11</v>
      </c>
      <c r="E304" t="s">
        <v>1213</v>
      </c>
      <c r="F304" t="s">
        <v>667</v>
      </c>
      <c r="G304" t="s">
        <v>1147</v>
      </c>
      <c r="H304" t="s">
        <v>260</v>
      </c>
      <c r="I304" t="s">
        <v>1147</v>
      </c>
      <c r="J304" t="s">
        <v>260</v>
      </c>
      <c r="K304" t="s">
        <v>1147</v>
      </c>
      <c r="L304" t="s">
        <v>260</v>
      </c>
      <c r="M304" t="s">
        <v>1147</v>
      </c>
      <c r="N304" t="str">
        <f t="shared" si="150"/>
        <v>0.01</v>
      </c>
      <c r="O304" s="70">
        <f t="shared" si="151"/>
        <v>0</v>
      </c>
      <c r="P304">
        <f t="shared" si="152"/>
        <v>0</v>
      </c>
      <c r="Q304">
        <f t="shared" si="153"/>
        <v>0</v>
      </c>
      <c r="S304">
        <f t="shared" si="154"/>
        <v>0</v>
      </c>
      <c r="T304">
        <f t="shared" si="155"/>
        <v>0</v>
      </c>
      <c r="U304">
        <f t="shared" si="156"/>
        <v>0</v>
      </c>
      <c r="V304">
        <f t="shared" si="157"/>
        <v>0</v>
      </c>
      <c r="W304">
        <f t="shared" si="158"/>
        <v>0</v>
      </c>
      <c r="X304">
        <f t="shared" si="159"/>
        <v>0</v>
      </c>
      <c r="Y304">
        <f t="shared" si="160"/>
        <v>0.5</v>
      </c>
      <c r="Z304">
        <f t="shared" si="161"/>
        <v>0.5</v>
      </c>
      <c r="AA304" cm="1">
        <f t="array" ref="AA304">SUMPRODUCT((Z304&lt;$Z$2:$Z$407)/COUNTIF($Z$2:$Z$407,$Z$2:$Z$407))+1</f>
        <v>100.00000000000006</v>
      </c>
      <c r="AB304" t="s">
        <v>666</v>
      </c>
    </row>
    <row r="305" spans="1:28" x14ac:dyDescent="0.15">
      <c r="A305" t="s">
        <v>665</v>
      </c>
      <c r="B305" t="s">
        <v>665</v>
      </c>
      <c r="C305" t="s">
        <v>668</v>
      </c>
      <c r="D305" t="s">
        <v>16</v>
      </c>
      <c r="E305" t="s">
        <v>1213</v>
      </c>
      <c r="F305" t="s">
        <v>667</v>
      </c>
      <c r="G305" t="s">
        <v>1147</v>
      </c>
      <c r="H305" t="s">
        <v>260</v>
      </c>
      <c r="I305" t="s">
        <v>1147</v>
      </c>
      <c r="J305" t="s">
        <v>260</v>
      </c>
      <c r="K305" t="s">
        <v>1147</v>
      </c>
      <c r="L305" t="s">
        <v>260</v>
      </c>
      <c r="M305" t="s">
        <v>1147</v>
      </c>
      <c r="N305" t="str">
        <f t="shared" si="150"/>
        <v>0.01</v>
      </c>
      <c r="O305" s="70">
        <f t="shared" si="151"/>
        <v>0</v>
      </c>
      <c r="P305">
        <f t="shared" si="152"/>
        <v>0</v>
      </c>
      <c r="Q305">
        <f t="shared" si="153"/>
        <v>0</v>
      </c>
      <c r="S305">
        <f t="shared" si="154"/>
        <v>0</v>
      </c>
      <c r="T305">
        <f t="shared" si="155"/>
        <v>0</v>
      </c>
      <c r="U305">
        <f t="shared" si="156"/>
        <v>0</v>
      </c>
      <c r="V305">
        <f t="shared" si="157"/>
        <v>0</v>
      </c>
      <c r="W305">
        <f t="shared" si="158"/>
        <v>0</v>
      </c>
      <c r="X305">
        <f t="shared" si="159"/>
        <v>0</v>
      </c>
      <c r="Y305">
        <f t="shared" si="160"/>
        <v>0.5</v>
      </c>
      <c r="Z305">
        <f t="shared" si="161"/>
        <v>0.5</v>
      </c>
      <c r="AA305" cm="1">
        <f t="array" ref="AA305">SUMPRODUCT((Z305&lt;$Z$2:$Z$407)/COUNTIF($Z$2:$Z$407,$Z$2:$Z$407))+1</f>
        <v>100.00000000000006</v>
      </c>
      <c r="AB305" t="s">
        <v>668</v>
      </c>
    </row>
    <row r="306" spans="1:28" x14ac:dyDescent="0.15">
      <c r="A306" t="s">
        <v>798</v>
      </c>
      <c r="B306" t="s">
        <v>798</v>
      </c>
      <c r="C306" t="s">
        <v>805</v>
      </c>
      <c r="D306" t="s">
        <v>11</v>
      </c>
      <c r="E306" t="s">
        <v>1213</v>
      </c>
      <c r="F306" t="s">
        <v>184</v>
      </c>
      <c r="G306" t="s">
        <v>169</v>
      </c>
      <c r="H306" t="s">
        <v>13</v>
      </c>
      <c r="I306" t="s">
        <v>1147</v>
      </c>
      <c r="J306" t="s">
        <v>14</v>
      </c>
      <c r="K306" t="s">
        <v>1147</v>
      </c>
      <c r="L306" t="s">
        <v>13</v>
      </c>
      <c r="M306" t="s">
        <v>1147</v>
      </c>
      <c r="N306" t="str">
        <f t="shared" si="150"/>
        <v>0.01</v>
      </c>
      <c r="O306" s="70">
        <f t="shared" si="151"/>
        <v>0</v>
      </c>
      <c r="P306">
        <f t="shared" si="152"/>
        <v>0</v>
      </c>
      <c r="Q306">
        <f t="shared" si="153"/>
        <v>0</v>
      </c>
      <c r="S306">
        <f t="shared" si="154"/>
        <v>0</v>
      </c>
      <c r="T306">
        <f t="shared" si="155"/>
        <v>0</v>
      </c>
      <c r="U306">
        <f t="shared" si="156"/>
        <v>0</v>
      </c>
      <c r="V306">
        <f t="shared" si="157"/>
        <v>0</v>
      </c>
      <c r="W306">
        <f t="shared" si="158"/>
        <v>0</v>
      </c>
      <c r="X306">
        <f t="shared" si="159"/>
        <v>0</v>
      </c>
      <c r="Y306">
        <f t="shared" si="160"/>
        <v>0.5</v>
      </c>
      <c r="Z306">
        <f t="shared" si="161"/>
        <v>0.5</v>
      </c>
      <c r="AA306" cm="1">
        <f t="array" ref="AA306">SUMPRODUCT((Z306&lt;$Z$2:$Z$407)/COUNTIF($Z$2:$Z$407,$Z$2:$Z$407))+1</f>
        <v>100.00000000000006</v>
      </c>
      <c r="AB306" t="s">
        <v>805</v>
      </c>
    </row>
    <row r="307" spans="1:28" x14ac:dyDescent="0.15">
      <c r="A307" t="s">
        <v>798</v>
      </c>
      <c r="B307" t="s">
        <v>798</v>
      </c>
      <c r="C307" t="s">
        <v>806</v>
      </c>
      <c r="D307" t="s">
        <v>11</v>
      </c>
      <c r="E307" t="s">
        <v>1213</v>
      </c>
      <c r="F307" t="s">
        <v>807</v>
      </c>
      <c r="G307" t="s">
        <v>41</v>
      </c>
      <c r="H307" t="s">
        <v>13</v>
      </c>
      <c r="I307" t="s">
        <v>1147</v>
      </c>
      <c r="J307" t="s">
        <v>14</v>
      </c>
      <c r="K307" t="s">
        <v>1147</v>
      </c>
      <c r="L307" t="s">
        <v>13</v>
      </c>
      <c r="M307" t="s">
        <v>1147</v>
      </c>
      <c r="N307" t="str">
        <f t="shared" si="150"/>
        <v>0.01</v>
      </c>
      <c r="O307" s="70">
        <f t="shared" si="151"/>
        <v>0</v>
      </c>
      <c r="P307">
        <f t="shared" si="152"/>
        <v>0</v>
      </c>
      <c r="Q307">
        <f t="shared" si="153"/>
        <v>0</v>
      </c>
      <c r="S307">
        <f t="shared" si="154"/>
        <v>0</v>
      </c>
      <c r="T307">
        <f t="shared" si="155"/>
        <v>0</v>
      </c>
      <c r="U307">
        <f t="shared" si="156"/>
        <v>0</v>
      </c>
      <c r="V307">
        <f t="shared" si="157"/>
        <v>0</v>
      </c>
      <c r="W307">
        <f t="shared" si="158"/>
        <v>0</v>
      </c>
      <c r="X307">
        <f t="shared" si="159"/>
        <v>0</v>
      </c>
      <c r="Y307">
        <f t="shared" si="160"/>
        <v>0.5</v>
      </c>
      <c r="Z307">
        <f t="shared" si="161"/>
        <v>0.5</v>
      </c>
      <c r="AA307" cm="1">
        <f t="array" ref="AA307">SUMPRODUCT((Z307&lt;$Z$2:$Z$407)/COUNTIF($Z$2:$Z$407,$Z$2:$Z$407))+1</f>
        <v>100.00000000000006</v>
      </c>
      <c r="AB307" t="s">
        <v>806</v>
      </c>
    </row>
    <row r="308" spans="1:28" x14ac:dyDescent="0.15">
      <c r="A308" t="s">
        <v>798</v>
      </c>
      <c r="B308" t="s">
        <v>798</v>
      </c>
      <c r="C308" t="s">
        <v>808</v>
      </c>
      <c r="D308" t="s">
        <v>16</v>
      </c>
      <c r="E308" t="s">
        <v>1213</v>
      </c>
      <c r="F308" t="s">
        <v>526</v>
      </c>
      <c r="G308" t="s">
        <v>809</v>
      </c>
      <c r="H308" t="s">
        <v>13</v>
      </c>
      <c r="I308" t="s">
        <v>1147</v>
      </c>
      <c r="J308" t="s">
        <v>1147</v>
      </c>
      <c r="K308" t="s">
        <v>13</v>
      </c>
      <c r="L308" t="s">
        <v>13</v>
      </c>
      <c r="M308" t="s">
        <v>1147</v>
      </c>
      <c r="N308" t="str">
        <f t="shared" si="150"/>
        <v>0.01</v>
      </c>
      <c r="O308" s="70">
        <f t="shared" si="151"/>
        <v>0</v>
      </c>
      <c r="P308">
        <f t="shared" si="152"/>
        <v>0</v>
      </c>
      <c r="Q308">
        <f t="shared" si="153"/>
        <v>0</v>
      </c>
      <c r="S308">
        <f t="shared" si="154"/>
        <v>0</v>
      </c>
      <c r="T308">
        <f t="shared" si="155"/>
        <v>0</v>
      </c>
      <c r="U308">
        <f t="shared" si="156"/>
        <v>0</v>
      </c>
      <c r="V308">
        <f t="shared" si="157"/>
        <v>0</v>
      </c>
      <c r="W308">
        <f t="shared" si="158"/>
        <v>0</v>
      </c>
      <c r="X308">
        <f t="shared" si="159"/>
        <v>0</v>
      </c>
      <c r="Y308">
        <f t="shared" si="160"/>
        <v>0.5</v>
      </c>
      <c r="Z308">
        <f t="shared" si="161"/>
        <v>0.5</v>
      </c>
      <c r="AA308" cm="1">
        <f t="array" ref="AA308">SUMPRODUCT((Z308&lt;$Z$2:$Z$407)/COUNTIF($Z$2:$Z$407,$Z$2:$Z$407))+1</f>
        <v>100.00000000000006</v>
      </c>
      <c r="AB308" t="s">
        <v>808</v>
      </c>
    </row>
    <row r="309" spans="1:28" x14ac:dyDescent="0.15">
      <c r="A309" t="s">
        <v>798</v>
      </c>
      <c r="B309" t="s">
        <v>798</v>
      </c>
      <c r="C309" t="s">
        <v>810</v>
      </c>
      <c r="D309" t="s">
        <v>16</v>
      </c>
      <c r="E309" t="s">
        <v>1213</v>
      </c>
      <c r="F309" t="s">
        <v>168</v>
      </c>
      <c r="G309" t="s">
        <v>408</v>
      </c>
      <c r="H309" t="s">
        <v>13</v>
      </c>
      <c r="I309" t="s">
        <v>1147</v>
      </c>
      <c r="J309" t="s">
        <v>1147</v>
      </c>
      <c r="K309" t="s">
        <v>13</v>
      </c>
      <c r="L309" t="s">
        <v>13</v>
      </c>
      <c r="M309" t="s">
        <v>1147</v>
      </c>
      <c r="N309" t="str">
        <f t="shared" si="150"/>
        <v>0.01</v>
      </c>
      <c r="O309" s="70">
        <f t="shared" si="151"/>
        <v>0</v>
      </c>
      <c r="P309">
        <f t="shared" si="152"/>
        <v>0</v>
      </c>
      <c r="Q309">
        <f t="shared" si="153"/>
        <v>0</v>
      </c>
      <c r="S309">
        <f t="shared" si="154"/>
        <v>0</v>
      </c>
      <c r="T309">
        <f t="shared" si="155"/>
        <v>0</v>
      </c>
      <c r="U309">
        <f t="shared" si="156"/>
        <v>0</v>
      </c>
      <c r="V309">
        <f t="shared" si="157"/>
        <v>0</v>
      </c>
      <c r="W309">
        <f t="shared" si="158"/>
        <v>0</v>
      </c>
      <c r="X309">
        <f t="shared" si="159"/>
        <v>0</v>
      </c>
      <c r="Y309">
        <f t="shared" si="160"/>
        <v>0.5</v>
      </c>
      <c r="Z309">
        <f t="shared" si="161"/>
        <v>0.5</v>
      </c>
      <c r="AA309" cm="1">
        <f t="array" ref="AA309">SUMPRODUCT((Z309&lt;$Z$2:$Z$407)/COUNTIF($Z$2:$Z$407,$Z$2:$Z$407))+1</f>
        <v>100.00000000000006</v>
      </c>
      <c r="AB309" t="s">
        <v>810</v>
      </c>
    </row>
    <row r="310" spans="1:28" x14ac:dyDescent="0.15">
      <c r="A310" t="s">
        <v>153</v>
      </c>
      <c r="B310" t="s">
        <v>154</v>
      </c>
      <c r="C310" t="s">
        <v>159</v>
      </c>
      <c r="D310" t="s">
        <v>11</v>
      </c>
      <c r="E310" t="s">
        <v>1187</v>
      </c>
      <c r="F310" t="s">
        <v>59</v>
      </c>
      <c r="G310" t="s">
        <v>1147</v>
      </c>
      <c r="H310" t="s">
        <v>13</v>
      </c>
      <c r="I310" t="s">
        <v>1147</v>
      </c>
      <c r="J310" t="s">
        <v>13</v>
      </c>
      <c r="K310" t="s">
        <v>1147</v>
      </c>
      <c r="L310" t="s">
        <v>13</v>
      </c>
      <c r="M310" t="s">
        <v>1147</v>
      </c>
      <c r="N310" t="str">
        <f t="shared" si="150"/>
        <v>0</v>
      </c>
      <c r="O310" s="70">
        <f t="shared" si="151"/>
        <v>0</v>
      </c>
      <c r="P310">
        <f t="shared" si="152"/>
        <v>0</v>
      </c>
      <c r="Q310">
        <f t="shared" si="153"/>
        <v>0</v>
      </c>
      <c r="R310">
        <v>0</v>
      </c>
      <c r="S310">
        <f t="shared" si="154"/>
        <v>0</v>
      </c>
      <c r="T310">
        <f t="shared" si="155"/>
        <v>0</v>
      </c>
      <c r="U310">
        <f t="shared" si="156"/>
        <v>0</v>
      </c>
      <c r="V310">
        <f t="shared" si="157"/>
        <v>0</v>
      </c>
      <c r="W310">
        <f t="shared" si="158"/>
        <v>0</v>
      </c>
      <c r="X310">
        <f t="shared" si="159"/>
        <v>0</v>
      </c>
      <c r="Y310">
        <f t="shared" si="160"/>
        <v>0</v>
      </c>
      <c r="Z310">
        <f t="shared" si="161"/>
        <v>0</v>
      </c>
      <c r="AA310" cm="1">
        <f t="array" ref="AA310">SUMPRODUCT((Z310&lt;$Z$2:$Z$407)/COUNTIF($Z$2:$Z$407,$Z$2:$Z$407))+1</f>
        <v>101.00000000000004</v>
      </c>
      <c r="AB310" t="s">
        <v>159</v>
      </c>
    </row>
    <row r="311" spans="1:28" x14ac:dyDescent="0.15">
      <c r="A311" t="s">
        <v>153</v>
      </c>
      <c r="B311" t="s">
        <v>154</v>
      </c>
      <c r="C311" s="70" t="s">
        <v>1236</v>
      </c>
      <c r="D311" t="s">
        <v>11</v>
      </c>
      <c r="E311" t="s">
        <v>1187</v>
      </c>
      <c r="F311" t="s">
        <v>162</v>
      </c>
      <c r="G311" t="s">
        <v>109</v>
      </c>
      <c r="H311" t="s">
        <v>13</v>
      </c>
      <c r="I311" t="s">
        <v>1147</v>
      </c>
      <c r="J311" t="s">
        <v>13</v>
      </c>
      <c r="K311" t="s">
        <v>1147</v>
      </c>
      <c r="L311" t="s">
        <v>13</v>
      </c>
      <c r="M311" t="s">
        <v>1147</v>
      </c>
      <c r="N311" t="str">
        <f t="shared" si="150"/>
        <v>0</v>
      </c>
      <c r="O311" s="70">
        <f t="shared" si="151"/>
        <v>0</v>
      </c>
      <c r="P311">
        <f t="shared" si="152"/>
        <v>0</v>
      </c>
      <c r="Q311">
        <f t="shared" si="153"/>
        <v>0</v>
      </c>
      <c r="R311">
        <v>0</v>
      </c>
      <c r="S311">
        <f t="shared" si="154"/>
        <v>0</v>
      </c>
      <c r="T311">
        <f t="shared" si="155"/>
        <v>0</v>
      </c>
      <c r="U311">
        <f t="shared" si="156"/>
        <v>0</v>
      </c>
      <c r="V311">
        <f t="shared" si="157"/>
        <v>0</v>
      </c>
      <c r="W311">
        <f t="shared" si="158"/>
        <v>0</v>
      </c>
      <c r="X311">
        <f t="shared" si="159"/>
        <v>0</v>
      </c>
      <c r="Y311">
        <f t="shared" si="160"/>
        <v>0</v>
      </c>
      <c r="Z311">
        <f t="shared" si="161"/>
        <v>0</v>
      </c>
      <c r="AA311" cm="1">
        <f t="array" ref="AA311">SUMPRODUCT((Z311&lt;$Z$2:$Z$407)/COUNTIF($Z$2:$Z$407,$Z$2:$Z$407))+1</f>
        <v>101.00000000000004</v>
      </c>
      <c r="AB311" s="70" t="s">
        <v>1236</v>
      </c>
    </row>
    <row r="312" spans="1:28" hidden="1" x14ac:dyDescent="0.15">
      <c r="O312" s="70"/>
    </row>
    <row r="313" spans="1:28" x14ac:dyDescent="0.15">
      <c r="A313" t="s">
        <v>153</v>
      </c>
      <c r="B313" t="s">
        <v>154</v>
      </c>
      <c r="C313" t="s">
        <v>164</v>
      </c>
      <c r="D313" t="s">
        <v>11</v>
      </c>
      <c r="E313" t="s">
        <v>1187</v>
      </c>
      <c r="F313" t="s">
        <v>165</v>
      </c>
      <c r="G313" t="s">
        <v>166</v>
      </c>
      <c r="H313" t="s">
        <v>13</v>
      </c>
      <c r="I313" t="s">
        <v>1147</v>
      </c>
      <c r="J313" t="s">
        <v>13</v>
      </c>
      <c r="K313" t="s">
        <v>1147</v>
      </c>
      <c r="L313" t="s">
        <v>13</v>
      </c>
      <c r="M313" t="s">
        <v>1147</v>
      </c>
      <c r="N313" t="str">
        <f t="shared" ref="N313:N319" si="162">E313</f>
        <v>0</v>
      </c>
      <c r="O313" s="70">
        <f t="shared" ref="O313:O319" si="163">COUNTIF(H313,"US")</f>
        <v>0</v>
      </c>
      <c r="P313">
        <f t="shared" ref="P313:P319" si="164">COUNTIF(J313,"US")</f>
        <v>0</v>
      </c>
      <c r="Q313">
        <f t="shared" ref="Q313:Q319" si="165">COUNTIF(L313,"US")</f>
        <v>0</v>
      </c>
      <c r="R313">
        <v>0</v>
      </c>
      <c r="S313">
        <f t="shared" ref="S313:S319" si="166">IF(R313=0,0,IF(R313=0.5,3,6))</f>
        <v>0</v>
      </c>
      <c r="T313">
        <f t="shared" ref="T313:T319" si="167">IF(O313=1,6,0)</f>
        <v>0</v>
      </c>
      <c r="U313">
        <f t="shared" ref="U313:U319" si="168">IF(R313=0,0,IF(R313=0.5,3,6))</f>
        <v>0</v>
      </c>
      <c r="V313">
        <f t="shared" ref="V313:V319" si="169">IF(Q313=1,7,0)</f>
        <v>0</v>
      </c>
      <c r="W313">
        <f t="shared" ref="W313:W319" si="170">IF(O313=1,11,0)</f>
        <v>0</v>
      </c>
      <c r="X313">
        <f t="shared" ref="X313:X319" si="171">IF(P313=1,14,0)</f>
        <v>0</v>
      </c>
      <c r="Y313">
        <f t="shared" ref="Y313:Y319" si="172">(0.5*N313)*100</f>
        <v>0</v>
      </c>
      <c r="Z313">
        <f t="shared" ref="Z313:Z319" si="173">SUM(S313:Y313)</f>
        <v>0</v>
      </c>
      <c r="AA313" cm="1">
        <f t="array" ref="AA313">SUMPRODUCT((Z313&lt;$Z$2:$Z$407)/COUNTIF($Z$2:$Z$407,$Z$2:$Z$407))+1</f>
        <v>101.00000000000004</v>
      </c>
      <c r="AB313" t="s">
        <v>164</v>
      </c>
    </row>
    <row r="314" spans="1:28" x14ac:dyDescent="0.15">
      <c r="A314" t="s">
        <v>153</v>
      </c>
      <c r="B314" t="s">
        <v>154</v>
      </c>
      <c r="C314" t="s">
        <v>178</v>
      </c>
      <c r="D314" t="s">
        <v>11</v>
      </c>
      <c r="E314" t="s">
        <v>1187</v>
      </c>
      <c r="F314" t="s">
        <v>105</v>
      </c>
      <c r="G314" t="s">
        <v>1147</v>
      </c>
      <c r="H314" t="s">
        <v>13</v>
      </c>
      <c r="I314" t="s">
        <v>1147</v>
      </c>
      <c r="J314" t="s">
        <v>13</v>
      </c>
      <c r="K314" t="s">
        <v>1147</v>
      </c>
      <c r="L314" t="s">
        <v>13</v>
      </c>
      <c r="M314" t="s">
        <v>1147</v>
      </c>
      <c r="N314" t="str">
        <f t="shared" si="162"/>
        <v>0</v>
      </c>
      <c r="O314" s="70">
        <f t="shared" si="163"/>
        <v>0</v>
      </c>
      <c r="P314">
        <f t="shared" si="164"/>
        <v>0</v>
      </c>
      <c r="Q314">
        <f t="shared" si="165"/>
        <v>0</v>
      </c>
      <c r="R314">
        <v>0</v>
      </c>
      <c r="S314">
        <f t="shared" si="166"/>
        <v>0</v>
      </c>
      <c r="T314">
        <f t="shared" si="167"/>
        <v>0</v>
      </c>
      <c r="U314">
        <f t="shared" si="168"/>
        <v>0</v>
      </c>
      <c r="V314">
        <f t="shared" si="169"/>
        <v>0</v>
      </c>
      <c r="W314">
        <f t="shared" si="170"/>
        <v>0</v>
      </c>
      <c r="X314">
        <f t="shared" si="171"/>
        <v>0</v>
      </c>
      <c r="Y314">
        <f t="shared" si="172"/>
        <v>0</v>
      </c>
      <c r="Z314">
        <f t="shared" si="173"/>
        <v>0</v>
      </c>
      <c r="AA314" cm="1">
        <f t="array" ref="AA314">SUMPRODUCT((Z314&lt;$Z$2:$Z$407)/COUNTIF($Z$2:$Z$407,$Z$2:$Z$407))+1</f>
        <v>101.00000000000004</v>
      </c>
      <c r="AB314" t="s">
        <v>178</v>
      </c>
    </row>
    <row r="315" spans="1:28" x14ac:dyDescent="0.15">
      <c r="A315" t="s">
        <v>153</v>
      </c>
      <c r="B315" t="s">
        <v>154</v>
      </c>
      <c r="C315" s="70" t="s">
        <v>1237</v>
      </c>
      <c r="D315" t="s">
        <v>11</v>
      </c>
      <c r="E315" t="s">
        <v>1187</v>
      </c>
      <c r="F315" t="s">
        <v>40</v>
      </c>
      <c r="G315" t="s">
        <v>1147</v>
      </c>
      <c r="H315" t="s">
        <v>13</v>
      </c>
      <c r="I315" t="s">
        <v>1147</v>
      </c>
      <c r="J315" t="s">
        <v>13</v>
      </c>
      <c r="K315" t="s">
        <v>1147</v>
      </c>
      <c r="L315" t="s">
        <v>13</v>
      </c>
      <c r="M315" t="s">
        <v>1147</v>
      </c>
      <c r="N315" t="str">
        <f t="shared" si="162"/>
        <v>0</v>
      </c>
      <c r="O315" s="70">
        <f t="shared" si="163"/>
        <v>0</v>
      </c>
      <c r="P315">
        <f t="shared" si="164"/>
        <v>0</v>
      </c>
      <c r="Q315">
        <f t="shared" si="165"/>
        <v>0</v>
      </c>
      <c r="R315">
        <v>0</v>
      </c>
      <c r="S315">
        <f t="shared" si="166"/>
        <v>0</v>
      </c>
      <c r="T315">
        <f t="shared" si="167"/>
        <v>0</v>
      </c>
      <c r="U315">
        <f t="shared" si="168"/>
        <v>0</v>
      </c>
      <c r="V315">
        <f t="shared" si="169"/>
        <v>0</v>
      </c>
      <c r="W315">
        <f t="shared" si="170"/>
        <v>0</v>
      </c>
      <c r="X315">
        <f t="shared" si="171"/>
        <v>0</v>
      </c>
      <c r="Y315">
        <f t="shared" si="172"/>
        <v>0</v>
      </c>
      <c r="Z315">
        <f t="shared" si="173"/>
        <v>0</v>
      </c>
      <c r="AA315" cm="1">
        <f t="array" ref="AA315">SUMPRODUCT((Z315&lt;$Z$2:$Z$407)/COUNTIF($Z$2:$Z$407,$Z$2:$Z$407))+1</f>
        <v>101.00000000000004</v>
      </c>
      <c r="AB315" s="70" t="s">
        <v>1237</v>
      </c>
    </row>
    <row r="316" spans="1:28" x14ac:dyDescent="0.15">
      <c r="A316" t="s">
        <v>153</v>
      </c>
      <c r="B316" t="s">
        <v>154</v>
      </c>
      <c r="C316" s="70" t="s">
        <v>1238</v>
      </c>
      <c r="D316" t="s">
        <v>11</v>
      </c>
      <c r="E316" t="s">
        <v>1187</v>
      </c>
      <c r="F316" t="s">
        <v>88</v>
      </c>
      <c r="G316" t="s">
        <v>1147</v>
      </c>
      <c r="H316" t="s">
        <v>13</v>
      </c>
      <c r="I316" t="s">
        <v>1147</v>
      </c>
      <c r="J316" t="s">
        <v>13</v>
      </c>
      <c r="K316" t="s">
        <v>1147</v>
      </c>
      <c r="L316" t="s">
        <v>13</v>
      </c>
      <c r="M316" t="s">
        <v>1147</v>
      </c>
      <c r="N316" t="str">
        <f t="shared" si="162"/>
        <v>0</v>
      </c>
      <c r="O316" s="70">
        <f t="shared" si="163"/>
        <v>0</v>
      </c>
      <c r="P316">
        <f t="shared" si="164"/>
        <v>0</v>
      </c>
      <c r="Q316">
        <f t="shared" si="165"/>
        <v>0</v>
      </c>
      <c r="R316">
        <v>0</v>
      </c>
      <c r="S316">
        <f t="shared" si="166"/>
        <v>0</v>
      </c>
      <c r="T316">
        <f t="shared" si="167"/>
        <v>0</v>
      </c>
      <c r="U316">
        <f t="shared" si="168"/>
        <v>0</v>
      </c>
      <c r="V316">
        <f t="shared" si="169"/>
        <v>0</v>
      </c>
      <c r="W316">
        <f t="shared" si="170"/>
        <v>0</v>
      </c>
      <c r="X316">
        <f t="shared" si="171"/>
        <v>0</v>
      </c>
      <c r="Y316">
        <f t="shared" si="172"/>
        <v>0</v>
      </c>
      <c r="Z316">
        <f t="shared" si="173"/>
        <v>0</v>
      </c>
      <c r="AA316" cm="1">
        <f t="array" ref="AA316">SUMPRODUCT((Z316&lt;$Z$2:$Z$407)/COUNTIF($Z$2:$Z$407,$Z$2:$Z$407))+1</f>
        <v>101.00000000000004</v>
      </c>
      <c r="AB316" s="70" t="s">
        <v>1238</v>
      </c>
    </row>
    <row r="317" spans="1:28" x14ac:dyDescent="0.15">
      <c r="A317" t="s">
        <v>153</v>
      </c>
      <c r="B317" t="s">
        <v>154</v>
      </c>
      <c r="C317" t="s">
        <v>185</v>
      </c>
      <c r="D317" t="s">
        <v>16</v>
      </c>
      <c r="E317" t="s">
        <v>1187</v>
      </c>
      <c r="F317" t="s">
        <v>66</v>
      </c>
      <c r="G317" t="s">
        <v>1147</v>
      </c>
      <c r="H317" t="s">
        <v>13</v>
      </c>
      <c r="I317" t="s">
        <v>1147</v>
      </c>
      <c r="J317" t="s">
        <v>13</v>
      </c>
      <c r="K317" t="s">
        <v>1147</v>
      </c>
      <c r="L317" t="s">
        <v>13</v>
      </c>
      <c r="M317" t="s">
        <v>1147</v>
      </c>
      <c r="N317" t="str">
        <f t="shared" si="162"/>
        <v>0</v>
      </c>
      <c r="O317" s="70">
        <f t="shared" si="163"/>
        <v>0</v>
      </c>
      <c r="P317">
        <f t="shared" si="164"/>
        <v>0</v>
      </c>
      <c r="Q317">
        <f t="shared" si="165"/>
        <v>0</v>
      </c>
      <c r="R317">
        <v>0</v>
      </c>
      <c r="S317">
        <f t="shared" si="166"/>
        <v>0</v>
      </c>
      <c r="T317">
        <f t="shared" si="167"/>
        <v>0</v>
      </c>
      <c r="U317">
        <f t="shared" si="168"/>
        <v>0</v>
      </c>
      <c r="V317">
        <f t="shared" si="169"/>
        <v>0</v>
      </c>
      <c r="W317">
        <f t="shared" si="170"/>
        <v>0</v>
      </c>
      <c r="X317">
        <f t="shared" si="171"/>
        <v>0</v>
      </c>
      <c r="Y317">
        <f t="shared" si="172"/>
        <v>0</v>
      </c>
      <c r="Z317">
        <f t="shared" si="173"/>
        <v>0</v>
      </c>
      <c r="AA317" cm="1">
        <f t="array" ref="AA317">SUMPRODUCT((Z317&lt;$Z$2:$Z$407)/COUNTIF($Z$2:$Z$407,$Z$2:$Z$407))+1</f>
        <v>101.00000000000004</v>
      </c>
      <c r="AB317" t="s">
        <v>185</v>
      </c>
    </row>
    <row r="318" spans="1:28" x14ac:dyDescent="0.15">
      <c r="A318" t="s">
        <v>153</v>
      </c>
      <c r="B318" t="s">
        <v>154</v>
      </c>
      <c r="C318" t="s">
        <v>186</v>
      </c>
      <c r="D318" t="s">
        <v>16</v>
      </c>
      <c r="E318" t="s">
        <v>1187</v>
      </c>
      <c r="F318" t="s">
        <v>66</v>
      </c>
      <c r="G318" t="s">
        <v>1147</v>
      </c>
      <c r="H318" t="s">
        <v>13</v>
      </c>
      <c r="I318" t="s">
        <v>1147</v>
      </c>
      <c r="J318" t="s">
        <v>13</v>
      </c>
      <c r="K318" t="s">
        <v>1147</v>
      </c>
      <c r="L318" t="s">
        <v>13</v>
      </c>
      <c r="M318" t="s">
        <v>1147</v>
      </c>
      <c r="N318" t="str">
        <f t="shared" si="162"/>
        <v>0</v>
      </c>
      <c r="O318" s="70">
        <f t="shared" si="163"/>
        <v>0</v>
      </c>
      <c r="P318">
        <f t="shared" si="164"/>
        <v>0</v>
      </c>
      <c r="Q318">
        <f t="shared" si="165"/>
        <v>0</v>
      </c>
      <c r="R318">
        <v>0</v>
      </c>
      <c r="S318">
        <f t="shared" si="166"/>
        <v>0</v>
      </c>
      <c r="T318">
        <f t="shared" si="167"/>
        <v>0</v>
      </c>
      <c r="U318">
        <f t="shared" si="168"/>
        <v>0</v>
      </c>
      <c r="V318">
        <f t="shared" si="169"/>
        <v>0</v>
      </c>
      <c r="W318">
        <f t="shared" si="170"/>
        <v>0</v>
      </c>
      <c r="X318">
        <f t="shared" si="171"/>
        <v>0</v>
      </c>
      <c r="Y318">
        <f t="shared" si="172"/>
        <v>0</v>
      </c>
      <c r="Z318">
        <f t="shared" si="173"/>
        <v>0</v>
      </c>
      <c r="AA318" cm="1">
        <f t="array" ref="AA318">SUMPRODUCT((Z318&lt;$Z$2:$Z$407)/COUNTIF($Z$2:$Z$407,$Z$2:$Z$407))+1</f>
        <v>101.00000000000004</v>
      </c>
      <c r="AB318" t="s">
        <v>186</v>
      </c>
    </row>
    <row r="319" spans="1:28" x14ac:dyDescent="0.15">
      <c r="A319" t="s">
        <v>400</v>
      </c>
      <c r="B319" t="s">
        <v>414</v>
      </c>
      <c r="C319" t="s">
        <v>415</v>
      </c>
      <c r="D319" t="s">
        <v>11</v>
      </c>
      <c r="E319" t="s">
        <v>1187</v>
      </c>
      <c r="F319" t="s">
        <v>416</v>
      </c>
      <c r="G319" t="s">
        <v>1147</v>
      </c>
      <c r="H319" t="s">
        <v>304</v>
      </c>
      <c r="I319" t="s">
        <v>1147</v>
      </c>
      <c r="J319" t="s">
        <v>304</v>
      </c>
      <c r="K319" t="s">
        <v>1147</v>
      </c>
      <c r="L319" t="s">
        <v>304</v>
      </c>
      <c r="M319" t="s">
        <v>1147</v>
      </c>
      <c r="N319" t="str">
        <f t="shared" si="162"/>
        <v>0</v>
      </c>
      <c r="O319" s="70">
        <f t="shared" si="163"/>
        <v>0</v>
      </c>
      <c r="P319">
        <f t="shared" si="164"/>
        <v>0</v>
      </c>
      <c r="Q319">
        <f t="shared" si="165"/>
        <v>0</v>
      </c>
      <c r="S319">
        <f t="shared" si="166"/>
        <v>0</v>
      </c>
      <c r="T319">
        <f t="shared" si="167"/>
        <v>0</v>
      </c>
      <c r="U319">
        <f t="shared" si="168"/>
        <v>0</v>
      </c>
      <c r="V319">
        <f t="shared" si="169"/>
        <v>0</v>
      </c>
      <c r="W319">
        <f t="shared" si="170"/>
        <v>0</v>
      </c>
      <c r="X319">
        <f t="shared" si="171"/>
        <v>0</v>
      </c>
      <c r="Y319">
        <f t="shared" si="172"/>
        <v>0</v>
      </c>
      <c r="Z319">
        <f t="shared" si="173"/>
        <v>0</v>
      </c>
      <c r="AA319" cm="1">
        <f t="array" ref="AA319">SUMPRODUCT((Z319&lt;$Z$2:$Z$407)/COUNTIF($Z$2:$Z$407,$Z$2:$Z$407))+1</f>
        <v>101.00000000000004</v>
      </c>
      <c r="AB319" t="s">
        <v>415</v>
      </c>
    </row>
    <row r="320" spans="1:28" hidden="1" x14ac:dyDescent="0.15">
      <c r="O320" s="70"/>
    </row>
    <row r="321" spans="1:28" x14ac:dyDescent="0.15">
      <c r="A321" t="s">
        <v>400</v>
      </c>
      <c r="B321" t="s">
        <v>414</v>
      </c>
      <c r="C321" t="s">
        <v>417</v>
      </c>
      <c r="D321" t="s">
        <v>11</v>
      </c>
      <c r="E321" t="s">
        <v>1187</v>
      </c>
      <c r="F321" t="s">
        <v>416</v>
      </c>
      <c r="G321" t="s">
        <v>1147</v>
      </c>
      <c r="H321" t="s">
        <v>304</v>
      </c>
      <c r="I321" t="s">
        <v>1147</v>
      </c>
      <c r="J321" t="s">
        <v>304</v>
      </c>
      <c r="K321" t="s">
        <v>1147</v>
      </c>
      <c r="L321" t="s">
        <v>304</v>
      </c>
      <c r="M321" t="s">
        <v>1147</v>
      </c>
      <c r="N321" t="str">
        <f t="shared" ref="N321:N352" si="174">E321</f>
        <v>0</v>
      </c>
      <c r="O321" s="70">
        <f t="shared" ref="O321:O352" si="175">COUNTIF(H321,"US")</f>
        <v>0</v>
      </c>
      <c r="P321">
        <f t="shared" ref="P321:P352" si="176">COUNTIF(J321,"US")</f>
        <v>0</v>
      </c>
      <c r="Q321">
        <f t="shared" ref="Q321:Q352" si="177">COUNTIF(L321,"US")</f>
        <v>0</v>
      </c>
      <c r="S321">
        <f t="shared" ref="S321:S352" si="178">IF(R321=0,0,IF(R321=0.5,3,6))</f>
        <v>0</v>
      </c>
      <c r="T321">
        <f t="shared" ref="T321:T352" si="179">IF(O321=1,6,0)</f>
        <v>0</v>
      </c>
      <c r="U321">
        <f t="shared" ref="U321:U352" si="180">IF(R321=0,0,IF(R321=0.5,3,6))</f>
        <v>0</v>
      </c>
      <c r="V321">
        <f t="shared" ref="V321:V352" si="181">IF(Q321=1,7,0)</f>
        <v>0</v>
      </c>
      <c r="W321">
        <f t="shared" ref="W321:W352" si="182">IF(O321=1,11,0)</f>
        <v>0</v>
      </c>
      <c r="X321">
        <f t="shared" ref="X321:X352" si="183">IF(P321=1,14,0)</f>
        <v>0</v>
      </c>
      <c r="Y321">
        <f t="shared" ref="Y321:Y352" si="184">(0.5*N321)*100</f>
        <v>0</v>
      </c>
      <c r="Z321">
        <f t="shared" ref="Z321:Z352" si="185">SUM(S321:Y321)</f>
        <v>0</v>
      </c>
      <c r="AA321" cm="1">
        <f t="array" ref="AA321">SUMPRODUCT((Z321&lt;$Z$2:$Z$407)/COUNTIF($Z$2:$Z$407,$Z$2:$Z$407))+1</f>
        <v>101.00000000000004</v>
      </c>
      <c r="AB321" t="s">
        <v>417</v>
      </c>
    </row>
    <row r="322" spans="1:28" x14ac:dyDescent="0.15">
      <c r="A322" t="s">
        <v>400</v>
      </c>
      <c r="B322" t="s">
        <v>414</v>
      </c>
      <c r="C322" t="s">
        <v>418</v>
      </c>
      <c r="D322" t="s">
        <v>11</v>
      </c>
      <c r="E322" t="s">
        <v>1187</v>
      </c>
      <c r="F322" t="s">
        <v>405</v>
      </c>
      <c r="G322" t="s">
        <v>1147</v>
      </c>
      <c r="H322" t="s">
        <v>304</v>
      </c>
      <c r="I322" t="s">
        <v>1147</v>
      </c>
      <c r="J322" t="s">
        <v>304</v>
      </c>
      <c r="K322" t="s">
        <v>1147</v>
      </c>
      <c r="L322" t="s">
        <v>304</v>
      </c>
      <c r="M322" t="s">
        <v>1147</v>
      </c>
      <c r="N322" t="str">
        <f t="shared" si="174"/>
        <v>0</v>
      </c>
      <c r="O322" s="70">
        <f t="shared" si="175"/>
        <v>0</v>
      </c>
      <c r="P322">
        <f t="shared" si="176"/>
        <v>0</v>
      </c>
      <c r="Q322">
        <f t="shared" si="177"/>
        <v>0</v>
      </c>
      <c r="S322">
        <f t="shared" si="178"/>
        <v>0</v>
      </c>
      <c r="T322">
        <f t="shared" si="179"/>
        <v>0</v>
      </c>
      <c r="U322">
        <f t="shared" si="180"/>
        <v>0</v>
      </c>
      <c r="V322">
        <f t="shared" si="181"/>
        <v>0</v>
      </c>
      <c r="W322">
        <f t="shared" si="182"/>
        <v>0</v>
      </c>
      <c r="X322">
        <f t="shared" si="183"/>
        <v>0</v>
      </c>
      <c r="Y322">
        <f t="shared" si="184"/>
        <v>0</v>
      </c>
      <c r="Z322">
        <f t="shared" si="185"/>
        <v>0</v>
      </c>
      <c r="AA322" cm="1">
        <f t="array" ref="AA322">SUMPRODUCT((Z322&lt;$Z$2:$Z$407)/COUNTIF($Z$2:$Z$407,$Z$2:$Z$407))+1</f>
        <v>101.00000000000004</v>
      </c>
      <c r="AB322" t="s">
        <v>418</v>
      </c>
    </row>
    <row r="323" spans="1:28" x14ac:dyDescent="0.15">
      <c r="A323" t="s">
        <v>400</v>
      </c>
      <c r="B323" t="s">
        <v>414</v>
      </c>
      <c r="C323" t="s">
        <v>427</v>
      </c>
      <c r="D323" t="s">
        <v>16</v>
      </c>
      <c r="E323" t="s">
        <v>1187</v>
      </c>
      <c r="F323" t="s">
        <v>428</v>
      </c>
      <c r="G323" t="s">
        <v>429</v>
      </c>
      <c r="H323" t="s">
        <v>304</v>
      </c>
      <c r="I323" t="s">
        <v>1147</v>
      </c>
      <c r="J323" t="s">
        <v>304</v>
      </c>
      <c r="K323" t="s">
        <v>1147</v>
      </c>
      <c r="L323" t="s">
        <v>304</v>
      </c>
      <c r="M323" t="s">
        <v>1147</v>
      </c>
      <c r="N323" t="str">
        <f t="shared" si="174"/>
        <v>0</v>
      </c>
      <c r="O323" s="70">
        <f t="shared" si="175"/>
        <v>0</v>
      </c>
      <c r="P323">
        <f t="shared" si="176"/>
        <v>0</v>
      </c>
      <c r="Q323">
        <f t="shared" si="177"/>
        <v>0</v>
      </c>
      <c r="S323">
        <f t="shared" si="178"/>
        <v>0</v>
      </c>
      <c r="T323">
        <f t="shared" si="179"/>
        <v>0</v>
      </c>
      <c r="U323">
        <f t="shared" si="180"/>
        <v>0</v>
      </c>
      <c r="V323">
        <f t="shared" si="181"/>
        <v>0</v>
      </c>
      <c r="W323">
        <f t="shared" si="182"/>
        <v>0</v>
      </c>
      <c r="X323">
        <f t="shared" si="183"/>
        <v>0</v>
      </c>
      <c r="Y323">
        <f t="shared" si="184"/>
        <v>0</v>
      </c>
      <c r="Z323">
        <f t="shared" si="185"/>
        <v>0</v>
      </c>
      <c r="AA323" cm="1">
        <f t="array" ref="AA323">SUMPRODUCT((Z323&lt;$Z$2:$Z$407)/COUNTIF($Z$2:$Z$407,$Z$2:$Z$407))+1</f>
        <v>101.00000000000004</v>
      </c>
      <c r="AB323" t="s">
        <v>427</v>
      </c>
    </row>
    <row r="324" spans="1:28" x14ac:dyDescent="0.15">
      <c r="A324" t="s">
        <v>400</v>
      </c>
      <c r="B324" t="s">
        <v>414</v>
      </c>
      <c r="C324" t="s">
        <v>438</v>
      </c>
      <c r="D324" t="s">
        <v>11</v>
      </c>
      <c r="E324" t="s">
        <v>1187</v>
      </c>
      <c r="F324" t="s">
        <v>416</v>
      </c>
      <c r="G324" t="s">
        <v>1147</v>
      </c>
      <c r="H324" t="s">
        <v>304</v>
      </c>
      <c r="I324" t="s">
        <v>1147</v>
      </c>
      <c r="J324" t="s">
        <v>304</v>
      </c>
      <c r="K324" t="s">
        <v>1147</v>
      </c>
      <c r="L324" t="s">
        <v>304</v>
      </c>
      <c r="M324" t="s">
        <v>1147</v>
      </c>
      <c r="N324" t="str">
        <f t="shared" si="174"/>
        <v>0</v>
      </c>
      <c r="O324" s="70">
        <f t="shared" si="175"/>
        <v>0</v>
      </c>
      <c r="P324">
        <f t="shared" si="176"/>
        <v>0</v>
      </c>
      <c r="Q324">
        <f t="shared" si="177"/>
        <v>0</v>
      </c>
      <c r="S324">
        <f t="shared" si="178"/>
        <v>0</v>
      </c>
      <c r="T324">
        <f t="shared" si="179"/>
        <v>0</v>
      </c>
      <c r="U324">
        <f t="shared" si="180"/>
        <v>0</v>
      </c>
      <c r="V324">
        <f t="shared" si="181"/>
        <v>0</v>
      </c>
      <c r="W324">
        <f t="shared" si="182"/>
        <v>0</v>
      </c>
      <c r="X324">
        <f t="shared" si="183"/>
        <v>0</v>
      </c>
      <c r="Y324">
        <f t="shared" si="184"/>
        <v>0</v>
      </c>
      <c r="Z324">
        <f t="shared" si="185"/>
        <v>0</v>
      </c>
      <c r="AA324" cm="1">
        <f t="array" ref="AA324">SUMPRODUCT((Z324&lt;$Z$2:$Z$407)/COUNTIF($Z$2:$Z$407,$Z$2:$Z$407))+1</f>
        <v>101.00000000000004</v>
      </c>
      <c r="AB324" t="s">
        <v>438</v>
      </c>
    </row>
    <row r="325" spans="1:28" x14ac:dyDescent="0.15">
      <c r="A325" t="s">
        <v>400</v>
      </c>
      <c r="B325" t="s">
        <v>414</v>
      </c>
      <c r="C325" t="s">
        <v>439</v>
      </c>
      <c r="D325" t="s">
        <v>11</v>
      </c>
      <c r="E325" t="s">
        <v>1187</v>
      </c>
      <c r="F325" t="s">
        <v>416</v>
      </c>
      <c r="G325" t="s">
        <v>1147</v>
      </c>
      <c r="H325" t="s">
        <v>304</v>
      </c>
      <c r="I325" t="s">
        <v>1147</v>
      </c>
      <c r="J325" t="s">
        <v>304</v>
      </c>
      <c r="K325" t="s">
        <v>1147</v>
      </c>
      <c r="L325" t="s">
        <v>304</v>
      </c>
      <c r="M325" t="s">
        <v>1147</v>
      </c>
      <c r="N325" t="str">
        <f t="shared" si="174"/>
        <v>0</v>
      </c>
      <c r="O325" s="70">
        <f t="shared" si="175"/>
        <v>0</v>
      </c>
      <c r="P325">
        <f t="shared" si="176"/>
        <v>0</v>
      </c>
      <c r="Q325">
        <f t="shared" si="177"/>
        <v>0</v>
      </c>
      <c r="S325">
        <f t="shared" si="178"/>
        <v>0</v>
      </c>
      <c r="T325">
        <f t="shared" si="179"/>
        <v>0</v>
      </c>
      <c r="U325">
        <f t="shared" si="180"/>
        <v>0</v>
      </c>
      <c r="V325">
        <f t="shared" si="181"/>
        <v>0</v>
      </c>
      <c r="W325">
        <f t="shared" si="182"/>
        <v>0</v>
      </c>
      <c r="X325">
        <f t="shared" si="183"/>
        <v>0</v>
      </c>
      <c r="Y325">
        <f t="shared" si="184"/>
        <v>0</v>
      </c>
      <c r="Z325">
        <f t="shared" si="185"/>
        <v>0</v>
      </c>
      <c r="AA325" cm="1">
        <f t="array" ref="AA325">SUMPRODUCT((Z325&lt;$Z$2:$Z$407)/COUNTIF($Z$2:$Z$407,$Z$2:$Z$407))+1</f>
        <v>101.00000000000004</v>
      </c>
      <c r="AB325" t="s">
        <v>439</v>
      </c>
    </row>
    <row r="326" spans="1:28" x14ac:dyDescent="0.15">
      <c r="A326" t="s">
        <v>400</v>
      </c>
      <c r="B326" t="s">
        <v>414</v>
      </c>
      <c r="C326" t="s">
        <v>443</v>
      </c>
      <c r="D326" t="s">
        <v>16</v>
      </c>
      <c r="E326" t="s">
        <v>1187</v>
      </c>
      <c r="F326" t="s">
        <v>416</v>
      </c>
      <c r="G326" t="s">
        <v>1147</v>
      </c>
      <c r="H326" t="s">
        <v>304</v>
      </c>
      <c r="I326" t="s">
        <v>1147</v>
      </c>
      <c r="J326" t="s">
        <v>304</v>
      </c>
      <c r="K326" t="s">
        <v>1147</v>
      </c>
      <c r="L326" t="s">
        <v>304</v>
      </c>
      <c r="M326" t="s">
        <v>1147</v>
      </c>
      <c r="N326" t="str">
        <f t="shared" si="174"/>
        <v>0</v>
      </c>
      <c r="O326" s="70">
        <f t="shared" si="175"/>
        <v>0</v>
      </c>
      <c r="P326">
        <f t="shared" si="176"/>
        <v>0</v>
      </c>
      <c r="Q326">
        <f t="shared" si="177"/>
        <v>0</v>
      </c>
      <c r="S326">
        <f t="shared" si="178"/>
        <v>0</v>
      </c>
      <c r="T326">
        <f t="shared" si="179"/>
        <v>0</v>
      </c>
      <c r="U326">
        <f t="shared" si="180"/>
        <v>0</v>
      </c>
      <c r="V326">
        <f t="shared" si="181"/>
        <v>0</v>
      </c>
      <c r="W326">
        <f t="shared" si="182"/>
        <v>0</v>
      </c>
      <c r="X326">
        <f t="shared" si="183"/>
        <v>0</v>
      </c>
      <c r="Y326">
        <f t="shared" si="184"/>
        <v>0</v>
      </c>
      <c r="Z326">
        <f t="shared" si="185"/>
        <v>0</v>
      </c>
      <c r="AA326" cm="1">
        <f t="array" ref="AA326">SUMPRODUCT((Z326&lt;$Z$2:$Z$407)/COUNTIF($Z$2:$Z$407,$Z$2:$Z$407))+1</f>
        <v>101.00000000000004</v>
      </c>
      <c r="AB326" t="s">
        <v>443</v>
      </c>
    </row>
    <row r="327" spans="1:28" x14ac:dyDescent="0.15">
      <c r="A327" t="s">
        <v>445</v>
      </c>
      <c r="B327" t="s">
        <v>446</v>
      </c>
      <c r="C327" s="70" t="s">
        <v>1273</v>
      </c>
      <c r="D327" t="s">
        <v>16</v>
      </c>
      <c r="E327" t="s">
        <v>1187</v>
      </c>
      <c r="F327" t="s">
        <v>448</v>
      </c>
      <c r="G327" t="s">
        <v>174</v>
      </c>
      <c r="H327" t="s">
        <v>132</v>
      </c>
      <c r="I327" t="s">
        <v>1147</v>
      </c>
      <c r="J327" t="s">
        <v>132</v>
      </c>
      <c r="K327" t="s">
        <v>1147</v>
      </c>
      <c r="L327" t="s">
        <v>13</v>
      </c>
      <c r="M327" t="s">
        <v>1147</v>
      </c>
      <c r="N327" t="str">
        <f t="shared" si="174"/>
        <v>0</v>
      </c>
      <c r="O327" s="70">
        <f t="shared" si="175"/>
        <v>0</v>
      </c>
      <c r="P327">
        <f t="shared" si="176"/>
        <v>0</v>
      </c>
      <c r="Q327">
        <f t="shared" si="177"/>
        <v>0</v>
      </c>
      <c r="S327">
        <f t="shared" si="178"/>
        <v>0</v>
      </c>
      <c r="T327">
        <f t="shared" si="179"/>
        <v>0</v>
      </c>
      <c r="U327">
        <f t="shared" si="180"/>
        <v>0</v>
      </c>
      <c r="V327">
        <f t="shared" si="181"/>
        <v>0</v>
      </c>
      <c r="W327">
        <f t="shared" si="182"/>
        <v>0</v>
      </c>
      <c r="X327">
        <f t="shared" si="183"/>
        <v>0</v>
      </c>
      <c r="Y327">
        <f t="shared" si="184"/>
        <v>0</v>
      </c>
      <c r="Z327">
        <f t="shared" si="185"/>
        <v>0</v>
      </c>
      <c r="AA327" cm="1">
        <f t="array" ref="AA327">SUMPRODUCT((Z327&lt;$Z$2:$Z$407)/COUNTIF($Z$2:$Z$407,$Z$2:$Z$407))+1</f>
        <v>101.00000000000004</v>
      </c>
      <c r="AB327" t="s">
        <v>1214</v>
      </c>
    </row>
    <row r="328" spans="1:28" x14ac:dyDescent="0.15">
      <c r="A328" t="s">
        <v>445</v>
      </c>
      <c r="B328" t="s">
        <v>446</v>
      </c>
      <c r="C328" t="s">
        <v>1215</v>
      </c>
      <c r="D328" t="s">
        <v>16</v>
      </c>
      <c r="E328" t="s">
        <v>1187</v>
      </c>
      <c r="F328" t="s">
        <v>459</v>
      </c>
      <c r="G328" t="s">
        <v>1147</v>
      </c>
      <c r="H328" t="s">
        <v>158</v>
      </c>
      <c r="I328" t="s">
        <v>1147</v>
      </c>
      <c r="J328" t="s">
        <v>460</v>
      </c>
      <c r="K328" t="s">
        <v>1147</v>
      </c>
      <c r="L328" t="s">
        <v>460</v>
      </c>
      <c r="M328" t="s">
        <v>1147</v>
      </c>
      <c r="N328" t="str">
        <f t="shared" si="174"/>
        <v>0</v>
      </c>
      <c r="O328" s="70">
        <f t="shared" si="175"/>
        <v>0</v>
      </c>
      <c r="P328">
        <f t="shared" si="176"/>
        <v>0</v>
      </c>
      <c r="Q328">
        <f t="shared" si="177"/>
        <v>0</v>
      </c>
      <c r="S328">
        <f t="shared" si="178"/>
        <v>0</v>
      </c>
      <c r="T328">
        <f t="shared" si="179"/>
        <v>0</v>
      </c>
      <c r="U328">
        <f t="shared" si="180"/>
        <v>0</v>
      </c>
      <c r="V328">
        <f t="shared" si="181"/>
        <v>0</v>
      </c>
      <c r="W328">
        <f t="shared" si="182"/>
        <v>0</v>
      </c>
      <c r="X328">
        <f t="shared" si="183"/>
        <v>0</v>
      </c>
      <c r="Y328">
        <f t="shared" si="184"/>
        <v>0</v>
      </c>
      <c r="Z328">
        <f t="shared" si="185"/>
        <v>0</v>
      </c>
      <c r="AA328" cm="1">
        <f t="array" ref="AA328">SUMPRODUCT((Z328&lt;$Z$2:$Z$407)/COUNTIF($Z$2:$Z$407,$Z$2:$Z$407))+1</f>
        <v>101.00000000000004</v>
      </c>
      <c r="AB328" t="s">
        <v>1215</v>
      </c>
    </row>
    <row r="329" spans="1:28" x14ac:dyDescent="0.15">
      <c r="A329" t="s">
        <v>445</v>
      </c>
      <c r="B329" t="s">
        <v>446</v>
      </c>
      <c r="C329" t="s">
        <v>1216</v>
      </c>
      <c r="D329" t="s">
        <v>16</v>
      </c>
      <c r="E329" t="s">
        <v>1187</v>
      </c>
      <c r="F329" t="s">
        <v>459</v>
      </c>
      <c r="G329" t="s">
        <v>1147</v>
      </c>
      <c r="H329" t="s">
        <v>158</v>
      </c>
      <c r="I329" t="s">
        <v>1147</v>
      </c>
      <c r="J329" t="s">
        <v>460</v>
      </c>
      <c r="K329" t="s">
        <v>1147</v>
      </c>
      <c r="L329" t="s">
        <v>460</v>
      </c>
      <c r="M329" t="s">
        <v>1147</v>
      </c>
      <c r="N329" t="str">
        <f t="shared" si="174"/>
        <v>0</v>
      </c>
      <c r="O329" s="70">
        <f t="shared" si="175"/>
        <v>0</v>
      </c>
      <c r="P329">
        <f t="shared" si="176"/>
        <v>0</v>
      </c>
      <c r="Q329">
        <f t="shared" si="177"/>
        <v>0</v>
      </c>
      <c r="S329">
        <f t="shared" si="178"/>
        <v>0</v>
      </c>
      <c r="T329">
        <f t="shared" si="179"/>
        <v>0</v>
      </c>
      <c r="U329">
        <f t="shared" si="180"/>
        <v>0</v>
      </c>
      <c r="V329">
        <f t="shared" si="181"/>
        <v>0</v>
      </c>
      <c r="W329">
        <f t="shared" si="182"/>
        <v>0</v>
      </c>
      <c r="X329">
        <f t="shared" si="183"/>
        <v>0</v>
      </c>
      <c r="Y329">
        <f t="shared" si="184"/>
        <v>0</v>
      </c>
      <c r="Z329">
        <f t="shared" si="185"/>
        <v>0</v>
      </c>
      <c r="AA329" cm="1">
        <f t="array" ref="AA329">SUMPRODUCT((Z329&lt;$Z$2:$Z$407)/COUNTIF($Z$2:$Z$407,$Z$2:$Z$407))+1</f>
        <v>101.00000000000004</v>
      </c>
      <c r="AB329" t="s">
        <v>1216</v>
      </c>
    </row>
    <row r="330" spans="1:28" x14ac:dyDescent="0.15">
      <c r="A330" t="s">
        <v>445</v>
      </c>
      <c r="B330" t="s">
        <v>466</v>
      </c>
      <c r="C330" t="s">
        <v>473</v>
      </c>
      <c r="D330" t="s">
        <v>16</v>
      </c>
      <c r="E330" t="s">
        <v>1187</v>
      </c>
      <c r="F330" t="s">
        <v>474</v>
      </c>
      <c r="G330" t="s">
        <v>475</v>
      </c>
      <c r="H330" t="s">
        <v>78</v>
      </c>
      <c r="I330" t="s">
        <v>1147</v>
      </c>
      <c r="J330" t="s">
        <v>132</v>
      </c>
      <c r="K330" t="s">
        <v>1147</v>
      </c>
      <c r="L330" t="s">
        <v>13</v>
      </c>
      <c r="M330" t="s">
        <v>1147</v>
      </c>
      <c r="N330" t="str">
        <f t="shared" si="174"/>
        <v>0</v>
      </c>
      <c r="O330" s="70">
        <f t="shared" si="175"/>
        <v>0</v>
      </c>
      <c r="P330">
        <f t="shared" si="176"/>
        <v>0</v>
      </c>
      <c r="Q330">
        <f t="shared" si="177"/>
        <v>0</v>
      </c>
      <c r="S330">
        <f t="shared" si="178"/>
        <v>0</v>
      </c>
      <c r="T330">
        <f t="shared" si="179"/>
        <v>0</v>
      </c>
      <c r="U330">
        <f t="shared" si="180"/>
        <v>0</v>
      </c>
      <c r="V330">
        <f t="shared" si="181"/>
        <v>0</v>
      </c>
      <c r="W330">
        <f t="shared" si="182"/>
        <v>0</v>
      </c>
      <c r="X330">
        <f t="shared" si="183"/>
        <v>0</v>
      </c>
      <c r="Y330">
        <f t="shared" si="184"/>
        <v>0</v>
      </c>
      <c r="Z330">
        <f t="shared" si="185"/>
        <v>0</v>
      </c>
      <c r="AA330" cm="1">
        <f t="array" ref="AA330">SUMPRODUCT((Z330&lt;$Z$2:$Z$407)/COUNTIF($Z$2:$Z$407,$Z$2:$Z$407))+1</f>
        <v>101.00000000000004</v>
      </c>
      <c r="AB330" t="s">
        <v>473</v>
      </c>
    </row>
    <row r="331" spans="1:28" x14ac:dyDescent="0.15">
      <c r="A331" t="s">
        <v>445</v>
      </c>
      <c r="B331" t="s">
        <v>466</v>
      </c>
      <c r="C331" t="s">
        <v>476</v>
      </c>
      <c r="D331" t="s">
        <v>16</v>
      </c>
      <c r="E331" t="s">
        <v>1187</v>
      </c>
      <c r="F331" t="s">
        <v>474</v>
      </c>
      <c r="G331" t="s">
        <v>475</v>
      </c>
      <c r="H331" t="s">
        <v>78</v>
      </c>
      <c r="I331" t="s">
        <v>1147</v>
      </c>
      <c r="J331" t="s">
        <v>132</v>
      </c>
      <c r="K331" t="s">
        <v>1147</v>
      </c>
      <c r="L331" t="s">
        <v>13</v>
      </c>
      <c r="M331" t="s">
        <v>1147</v>
      </c>
      <c r="N331" t="str">
        <f t="shared" si="174"/>
        <v>0</v>
      </c>
      <c r="O331" s="70">
        <f t="shared" si="175"/>
        <v>0</v>
      </c>
      <c r="P331">
        <f t="shared" si="176"/>
        <v>0</v>
      </c>
      <c r="Q331">
        <f t="shared" si="177"/>
        <v>0</v>
      </c>
      <c r="S331">
        <f t="shared" si="178"/>
        <v>0</v>
      </c>
      <c r="T331">
        <f t="shared" si="179"/>
        <v>0</v>
      </c>
      <c r="U331">
        <f t="shared" si="180"/>
        <v>0</v>
      </c>
      <c r="V331">
        <f t="shared" si="181"/>
        <v>0</v>
      </c>
      <c r="W331">
        <f t="shared" si="182"/>
        <v>0</v>
      </c>
      <c r="X331">
        <f t="shared" si="183"/>
        <v>0</v>
      </c>
      <c r="Y331">
        <f t="shared" si="184"/>
        <v>0</v>
      </c>
      <c r="Z331">
        <f t="shared" si="185"/>
        <v>0</v>
      </c>
      <c r="AA331" cm="1">
        <f t="array" ref="AA331">SUMPRODUCT((Z331&lt;$Z$2:$Z$407)/COUNTIF($Z$2:$Z$407,$Z$2:$Z$407))+1</f>
        <v>101.00000000000004</v>
      </c>
      <c r="AB331" t="s">
        <v>476</v>
      </c>
    </row>
    <row r="332" spans="1:28" x14ac:dyDescent="0.15">
      <c r="A332" t="s">
        <v>492</v>
      </c>
      <c r="B332" t="s">
        <v>493</v>
      </c>
      <c r="C332" t="s">
        <v>498</v>
      </c>
      <c r="D332" t="s">
        <v>16</v>
      </c>
      <c r="E332" t="s">
        <v>1187</v>
      </c>
      <c r="F332" t="s">
        <v>416</v>
      </c>
      <c r="G332" t="s">
        <v>1147</v>
      </c>
      <c r="H332" t="s">
        <v>304</v>
      </c>
      <c r="I332" t="s">
        <v>1147</v>
      </c>
      <c r="J332" t="s">
        <v>304</v>
      </c>
      <c r="K332" t="s">
        <v>1147</v>
      </c>
      <c r="L332" t="s">
        <v>304</v>
      </c>
      <c r="M332" t="s">
        <v>1147</v>
      </c>
      <c r="N332" t="str">
        <f t="shared" si="174"/>
        <v>0</v>
      </c>
      <c r="O332" s="70">
        <f t="shared" si="175"/>
        <v>0</v>
      </c>
      <c r="P332">
        <f t="shared" si="176"/>
        <v>0</v>
      </c>
      <c r="Q332">
        <f t="shared" si="177"/>
        <v>0</v>
      </c>
      <c r="S332">
        <f t="shared" si="178"/>
        <v>0</v>
      </c>
      <c r="T332">
        <f t="shared" si="179"/>
        <v>0</v>
      </c>
      <c r="U332">
        <f t="shared" si="180"/>
        <v>0</v>
      </c>
      <c r="V332">
        <f t="shared" si="181"/>
        <v>0</v>
      </c>
      <c r="W332">
        <f t="shared" si="182"/>
        <v>0</v>
      </c>
      <c r="X332">
        <f t="shared" si="183"/>
        <v>0</v>
      </c>
      <c r="Y332">
        <f t="shared" si="184"/>
        <v>0</v>
      </c>
      <c r="Z332">
        <f t="shared" si="185"/>
        <v>0</v>
      </c>
      <c r="AA332" cm="1">
        <f t="array" ref="AA332">SUMPRODUCT((Z332&lt;$Z$2:$Z$407)/COUNTIF($Z$2:$Z$407,$Z$2:$Z$407))+1</f>
        <v>101.00000000000004</v>
      </c>
      <c r="AB332" t="s">
        <v>498</v>
      </c>
    </row>
    <row r="333" spans="1:28" x14ac:dyDescent="0.15">
      <c r="A333" t="s">
        <v>492</v>
      </c>
      <c r="B333" t="s">
        <v>493</v>
      </c>
      <c r="C333" t="s">
        <v>504</v>
      </c>
      <c r="D333" t="s">
        <v>11</v>
      </c>
      <c r="E333" t="s">
        <v>1187</v>
      </c>
      <c r="F333" t="s">
        <v>495</v>
      </c>
      <c r="G333" t="s">
        <v>1147</v>
      </c>
      <c r="H333" t="s">
        <v>304</v>
      </c>
      <c r="I333" t="s">
        <v>1147</v>
      </c>
      <c r="J333" t="s">
        <v>304</v>
      </c>
      <c r="K333" t="s">
        <v>1147</v>
      </c>
      <c r="L333" t="s">
        <v>304</v>
      </c>
      <c r="M333" t="s">
        <v>1147</v>
      </c>
      <c r="N333" t="str">
        <f t="shared" si="174"/>
        <v>0</v>
      </c>
      <c r="O333" s="70">
        <f t="shared" si="175"/>
        <v>0</v>
      </c>
      <c r="P333">
        <f t="shared" si="176"/>
        <v>0</v>
      </c>
      <c r="Q333">
        <f t="shared" si="177"/>
        <v>0</v>
      </c>
      <c r="S333">
        <f t="shared" si="178"/>
        <v>0</v>
      </c>
      <c r="T333">
        <f t="shared" si="179"/>
        <v>0</v>
      </c>
      <c r="U333">
        <f t="shared" si="180"/>
        <v>0</v>
      </c>
      <c r="V333">
        <f t="shared" si="181"/>
        <v>0</v>
      </c>
      <c r="W333">
        <f t="shared" si="182"/>
        <v>0</v>
      </c>
      <c r="X333">
        <f t="shared" si="183"/>
        <v>0</v>
      </c>
      <c r="Y333">
        <f t="shared" si="184"/>
        <v>0</v>
      </c>
      <c r="Z333">
        <f t="shared" si="185"/>
        <v>0</v>
      </c>
      <c r="AA333" cm="1">
        <f t="array" ref="AA333">SUMPRODUCT((Z333&lt;$Z$2:$Z$407)/COUNTIF($Z$2:$Z$407,$Z$2:$Z$407))+1</f>
        <v>101.00000000000004</v>
      </c>
      <c r="AB333" t="s">
        <v>504</v>
      </c>
    </row>
    <row r="334" spans="1:28" x14ac:dyDescent="0.15">
      <c r="A334" t="s">
        <v>492</v>
      </c>
      <c r="B334" t="s">
        <v>493</v>
      </c>
      <c r="C334" t="s">
        <v>514</v>
      </c>
      <c r="D334" t="s">
        <v>16</v>
      </c>
      <c r="E334" t="s">
        <v>1187</v>
      </c>
      <c r="F334" t="s">
        <v>416</v>
      </c>
      <c r="G334" t="s">
        <v>1147</v>
      </c>
      <c r="H334" t="s">
        <v>304</v>
      </c>
      <c r="I334" t="s">
        <v>1147</v>
      </c>
      <c r="J334" t="s">
        <v>304</v>
      </c>
      <c r="K334" t="s">
        <v>1147</v>
      </c>
      <c r="L334" t="s">
        <v>304</v>
      </c>
      <c r="M334" t="s">
        <v>1147</v>
      </c>
      <c r="N334" t="str">
        <f t="shared" si="174"/>
        <v>0</v>
      </c>
      <c r="O334" s="70">
        <f t="shared" si="175"/>
        <v>0</v>
      </c>
      <c r="P334">
        <f t="shared" si="176"/>
        <v>0</v>
      </c>
      <c r="Q334">
        <f t="shared" si="177"/>
        <v>0</v>
      </c>
      <c r="S334">
        <f t="shared" si="178"/>
        <v>0</v>
      </c>
      <c r="T334">
        <f t="shared" si="179"/>
        <v>0</v>
      </c>
      <c r="U334">
        <f t="shared" si="180"/>
        <v>0</v>
      </c>
      <c r="V334">
        <f t="shared" si="181"/>
        <v>0</v>
      </c>
      <c r="W334">
        <f t="shared" si="182"/>
        <v>0</v>
      </c>
      <c r="X334">
        <f t="shared" si="183"/>
        <v>0</v>
      </c>
      <c r="Y334">
        <f t="shared" si="184"/>
        <v>0</v>
      </c>
      <c r="Z334">
        <f t="shared" si="185"/>
        <v>0</v>
      </c>
      <c r="AA334" cm="1">
        <f t="array" ref="AA334">SUMPRODUCT((Z334&lt;$Z$2:$Z$407)/COUNTIF($Z$2:$Z$407,$Z$2:$Z$407))+1</f>
        <v>101.00000000000004</v>
      </c>
      <c r="AB334" t="s">
        <v>514</v>
      </c>
    </row>
    <row r="335" spans="1:28" x14ac:dyDescent="0.15">
      <c r="A335" t="s">
        <v>492</v>
      </c>
      <c r="B335" t="s">
        <v>493</v>
      </c>
      <c r="C335" t="s">
        <v>516</v>
      </c>
      <c r="D335" t="s">
        <v>16</v>
      </c>
      <c r="E335" t="s">
        <v>1187</v>
      </c>
      <c r="F335" t="s">
        <v>416</v>
      </c>
      <c r="G335" t="s">
        <v>1147</v>
      </c>
      <c r="H335" t="s">
        <v>304</v>
      </c>
      <c r="I335" t="s">
        <v>1147</v>
      </c>
      <c r="J335" t="s">
        <v>304</v>
      </c>
      <c r="K335" t="s">
        <v>1147</v>
      </c>
      <c r="L335" t="s">
        <v>304</v>
      </c>
      <c r="M335" t="s">
        <v>1147</v>
      </c>
      <c r="N335" t="str">
        <f t="shared" si="174"/>
        <v>0</v>
      </c>
      <c r="O335" s="70">
        <f t="shared" si="175"/>
        <v>0</v>
      </c>
      <c r="P335">
        <f t="shared" si="176"/>
        <v>0</v>
      </c>
      <c r="Q335">
        <f t="shared" si="177"/>
        <v>0</v>
      </c>
      <c r="S335">
        <f t="shared" si="178"/>
        <v>0</v>
      </c>
      <c r="T335">
        <f t="shared" si="179"/>
        <v>0</v>
      </c>
      <c r="U335">
        <f t="shared" si="180"/>
        <v>0</v>
      </c>
      <c r="V335">
        <f t="shared" si="181"/>
        <v>0</v>
      </c>
      <c r="W335">
        <f t="shared" si="182"/>
        <v>0</v>
      </c>
      <c r="X335">
        <f t="shared" si="183"/>
        <v>0</v>
      </c>
      <c r="Y335">
        <f t="shared" si="184"/>
        <v>0</v>
      </c>
      <c r="Z335">
        <f t="shared" si="185"/>
        <v>0</v>
      </c>
      <c r="AA335" cm="1">
        <f t="array" ref="AA335">SUMPRODUCT((Z335&lt;$Z$2:$Z$407)/COUNTIF($Z$2:$Z$407,$Z$2:$Z$407))+1</f>
        <v>101.00000000000004</v>
      </c>
      <c r="AB335" t="s">
        <v>516</v>
      </c>
    </row>
    <row r="336" spans="1:28" x14ac:dyDescent="0.15">
      <c r="A336" t="s">
        <v>528</v>
      </c>
      <c r="B336" t="s">
        <v>529</v>
      </c>
      <c r="C336" t="s">
        <v>533</v>
      </c>
      <c r="D336" t="s">
        <v>16</v>
      </c>
      <c r="E336" t="s">
        <v>1187</v>
      </c>
      <c r="F336" t="s">
        <v>534</v>
      </c>
      <c r="G336" t="s">
        <v>1147</v>
      </c>
      <c r="H336" t="s">
        <v>47</v>
      </c>
      <c r="I336" t="s">
        <v>1147</v>
      </c>
      <c r="J336" t="s">
        <v>47</v>
      </c>
      <c r="K336" t="s">
        <v>1147</v>
      </c>
      <c r="L336" t="s">
        <v>47</v>
      </c>
      <c r="M336" t="s">
        <v>1147</v>
      </c>
      <c r="N336" t="str">
        <f t="shared" si="174"/>
        <v>0</v>
      </c>
      <c r="O336" s="70">
        <f t="shared" si="175"/>
        <v>0</v>
      </c>
      <c r="P336">
        <f t="shared" si="176"/>
        <v>0</v>
      </c>
      <c r="Q336">
        <f t="shared" si="177"/>
        <v>0</v>
      </c>
      <c r="S336">
        <f t="shared" si="178"/>
        <v>0</v>
      </c>
      <c r="T336">
        <f t="shared" si="179"/>
        <v>0</v>
      </c>
      <c r="U336">
        <f t="shared" si="180"/>
        <v>0</v>
      </c>
      <c r="V336">
        <f t="shared" si="181"/>
        <v>0</v>
      </c>
      <c r="W336">
        <f t="shared" si="182"/>
        <v>0</v>
      </c>
      <c r="X336">
        <f t="shared" si="183"/>
        <v>0</v>
      </c>
      <c r="Y336">
        <f t="shared" si="184"/>
        <v>0</v>
      </c>
      <c r="Z336">
        <f t="shared" si="185"/>
        <v>0</v>
      </c>
      <c r="AA336" cm="1">
        <f t="array" ref="AA336">SUMPRODUCT((Z336&lt;$Z$2:$Z$407)/COUNTIF($Z$2:$Z$407,$Z$2:$Z$407))+1</f>
        <v>101.00000000000004</v>
      </c>
      <c r="AB336" t="s">
        <v>533</v>
      </c>
    </row>
    <row r="337" spans="1:28" x14ac:dyDescent="0.15">
      <c r="A337" t="s">
        <v>528</v>
      </c>
      <c r="B337" t="s">
        <v>529</v>
      </c>
      <c r="C337" t="s">
        <v>537</v>
      </c>
      <c r="D337" t="s">
        <v>16</v>
      </c>
      <c r="E337" t="s">
        <v>1187</v>
      </c>
      <c r="F337" t="s">
        <v>534</v>
      </c>
      <c r="G337" t="s">
        <v>1147</v>
      </c>
      <c r="H337" t="s">
        <v>47</v>
      </c>
      <c r="I337" t="s">
        <v>1147</v>
      </c>
      <c r="J337" t="s">
        <v>47</v>
      </c>
      <c r="K337" t="s">
        <v>1147</v>
      </c>
      <c r="L337" t="s">
        <v>47</v>
      </c>
      <c r="M337" t="s">
        <v>1147</v>
      </c>
      <c r="N337" t="str">
        <f t="shared" si="174"/>
        <v>0</v>
      </c>
      <c r="O337" s="70">
        <f t="shared" si="175"/>
        <v>0</v>
      </c>
      <c r="P337">
        <f t="shared" si="176"/>
        <v>0</v>
      </c>
      <c r="Q337">
        <f t="shared" si="177"/>
        <v>0</v>
      </c>
      <c r="S337">
        <f t="shared" si="178"/>
        <v>0</v>
      </c>
      <c r="T337">
        <f t="shared" si="179"/>
        <v>0</v>
      </c>
      <c r="U337">
        <f t="shared" si="180"/>
        <v>0</v>
      </c>
      <c r="V337">
        <f t="shared" si="181"/>
        <v>0</v>
      </c>
      <c r="W337">
        <f t="shared" si="182"/>
        <v>0</v>
      </c>
      <c r="X337">
        <f t="shared" si="183"/>
        <v>0</v>
      </c>
      <c r="Y337">
        <f t="shared" si="184"/>
        <v>0</v>
      </c>
      <c r="Z337">
        <f t="shared" si="185"/>
        <v>0</v>
      </c>
      <c r="AA337" cm="1">
        <f t="array" ref="AA337">SUMPRODUCT((Z337&lt;$Z$2:$Z$407)/COUNTIF($Z$2:$Z$407,$Z$2:$Z$407))+1</f>
        <v>101.00000000000004</v>
      </c>
      <c r="AB337" t="s">
        <v>537</v>
      </c>
    </row>
    <row r="338" spans="1:28" x14ac:dyDescent="0.15">
      <c r="A338" t="s">
        <v>528</v>
      </c>
      <c r="B338" t="s">
        <v>529</v>
      </c>
      <c r="C338" t="s">
        <v>538</v>
      </c>
      <c r="D338" t="s">
        <v>16</v>
      </c>
      <c r="E338" t="s">
        <v>1187</v>
      </c>
      <c r="F338" t="s">
        <v>534</v>
      </c>
      <c r="G338" t="s">
        <v>1147</v>
      </c>
      <c r="H338" t="s">
        <v>47</v>
      </c>
      <c r="I338" t="s">
        <v>1147</v>
      </c>
      <c r="J338" t="s">
        <v>47</v>
      </c>
      <c r="K338" t="s">
        <v>1147</v>
      </c>
      <c r="L338" t="s">
        <v>47</v>
      </c>
      <c r="M338" t="s">
        <v>1147</v>
      </c>
      <c r="N338" t="str">
        <f t="shared" si="174"/>
        <v>0</v>
      </c>
      <c r="O338" s="70">
        <f t="shared" si="175"/>
        <v>0</v>
      </c>
      <c r="P338">
        <f t="shared" si="176"/>
        <v>0</v>
      </c>
      <c r="Q338">
        <f t="shared" si="177"/>
        <v>0</v>
      </c>
      <c r="S338">
        <f t="shared" si="178"/>
        <v>0</v>
      </c>
      <c r="T338">
        <f t="shared" si="179"/>
        <v>0</v>
      </c>
      <c r="U338">
        <f t="shared" si="180"/>
        <v>0</v>
      </c>
      <c r="V338">
        <f t="shared" si="181"/>
        <v>0</v>
      </c>
      <c r="W338">
        <f t="shared" si="182"/>
        <v>0</v>
      </c>
      <c r="X338">
        <f t="shared" si="183"/>
        <v>0</v>
      </c>
      <c r="Y338">
        <f t="shared" si="184"/>
        <v>0</v>
      </c>
      <c r="Z338">
        <f t="shared" si="185"/>
        <v>0</v>
      </c>
      <c r="AA338" cm="1">
        <f t="array" ref="AA338">SUMPRODUCT((Z338&lt;$Z$2:$Z$407)/COUNTIF($Z$2:$Z$407,$Z$2:$Z$407))+1</f>
        <v>101.00000000000004</v>
      </c>
      <c r="AB338" t="s">
        <v>538</v>
      </c>
    </row>
    <row r="339" spans="1:28" x14ac:dyDescent="0.15">
      <c r="A339" t="s">
        <v>528</v>
      </c>
      <c r="B339" t="s">
        <v>529</v>
      </c>
      <c r="C339" t="s">
        <v>539</v>
      </c>
      <c r="D339" t="s">
        <v>16</v>
      </c>
      <c r="E339" t="s">
        <v>1187</v>
      </c>
      <c r="F339" t="s">
        <v>534</v>
      </c>
      <c r="G339" t="s">
        <v>1147</v>
      </c>
      <c r="H339" t="s">
        <v>47</v>
      </c>
      <c r="I339" t="s">
        <v>1147</v>
      </c>
      <c r="J339" t="s">
        <v>47</v>
      </c>
      <c r="K339" t="s">
        <v>1147</v>
      </c>
      <c r="L339" t="s">
        <v>47</v>
      </c>
      <c r="M339" t="s">
        <v>1147</v>
      </c>
      <c r="N339" t="str">
        <f t="shared" si="174"/>
        <v>0</v>
      </c>
      <c r="O339" s="70">
        <f t="shared" si="175"/>
        <v>0</v>
      </c>
      <c r="P339">
        <f t="shared" si="176"/>
        <v>0</v>
      </c>
      <c r="Q339">
        <f t="shared" si="177"/>
        <v>0</v>
      </c>
      <c r="S339">
        <f t="shared" si="178"/>
        <v>0</v>
      </c>
      <c r="T339">
        <f t="shared" si="179"/>
        <v>0</v>
      </c>
      <c r="U339">
        <f t="shared" si="180"/>
        <v>0</v>
      </c>
      <c r="V339">
        <f t="shared" si="181"/>
        <v>0</v>
      </c>
      <c r="W339">
        <f t="shared" si="182"/>
        <v>0</v>
      </c>
      <c r="X339">
        <f t="shared" si="183"/>
        <v>0</v>
      </c>
      <c r="Y339">
        <f t="shared" si="184"/>
        <v>0</v>
      </c>
      <c r="Z339">
        <f t="shared" si="185"/>
        <v>0</v>
      </c>
      <c r="AA339" cm="1">
        <f t="array" ref="AA339">SUMPRODUCT((Z339&lt;$Z$2:$Z$407)/COUNTIF($Z$2:$Z$407,$Z$2:$Z$407))+1</f>
        <v>101.00000000000004</v>
      </c>
      <c r="AB339" t="s">
        <v>539</v>
      </c>
    </row>
    <row r="340" spans="1:28" x14ac:dyDescent="0.15">
      <c r="A340" t="s">
        <v>528</v>
      </c>
      <c r="B340" t="s">
        <v>529</v>
      </c>
      <c r="C340" t="s">
        <v>540</v>
      </c>
      <c r="D340" t="s">
        <v>16</v>
      </c>
      <c r="E340" t="s">
        <v>1187</v>
      </c>
      <c r="F340" t="s">
        <v>534</v>
      </c>
      <c r="G340" t="s">
        <v>1147</v>
      </c>
      <c r="H340" t="s">
        <v>47</v>
      </c>
      <c r="I340" t="s">
        <v>1147</v>
      </c>
      <c r="J340" t="s">
        <v>47</v>
      </c>
      <c r="K340" t="s">
        <v>1147</v>
      </c>
      <c r="L340" t="s">
        <v>47</v>
      </c>
      <c r="M340" t="s">
        <v>1147</v>
      </c>
      <c r="N340" t="str">
        <f t="shared" si="174"/>
        <v>0</v>
      </c>
      <c r="O340" s="70">
        <f t="shared" si="175"/>
        <v>0</v>
      </c>
      <c r="P340">
        <f t="shared" si="176"/>
        <v>0</v>
      </c>
      <c r="Q340">
        <f t="shared" si="177"/>
        <v>0</v>
      </c>
      <c r="S340">
        <f t="shared" si="178"/>
        <v>0</v>
      </c>
      <c r="T340">
        <f t="shared" si="179"/>
        <v>0</v>
      </c>
      <c r="U340">
        <f t="shared" si="180"/>
        <v>0</v>
      </c>
      <c r="V340">
        <f t="shared" si="181"/>
        <v>0</v>
      </c>
      <c r="W340">
        <f t="shared" si="182"/>
        <v>0</v>
      </c>
      <c r="X340">
        <f t="shared" si="183"/>
        <v>0</v>
      </c>
      <c r="Y340">
        <f t="shared" si="184"/>
        <v>0</v>
      </c>
      <c r="Z340">
        <f t="shared" si="185"/>
        <v>0</v>
      </c>
      <c r="AA340" cm="1">
        <f t="array" ref="AA340">SUMPRODUCT((Z340&lt;$Z$2:$Z$407)/COUNTIF($Z$2:$Z$407,$Z$2:$Z$407))+1</f>
        <v>101.00000000000004</v>
      </c>
      <c r="AB340" t="s">
        <v>540</v>
      </c>
    </row>
    <row r="341" spans="1:28" x14ac:dyDescent="0.15">
      <c r="A341" t="s">
        <v>528</v>
      </c>
      <c r="B341" t="s">
        <v>529</v>
      </c>
      <c r="C341" t="s">
        <v>541</v>
      </c>
      <c r="D341" t="s">
        <v>11</v>
      </c>
      <c r="E341" t="s">
        <v>1187</v>
      </c>
      <c r="F341" t="s">
        <v>542</v>
      </c>
      <c r="G341" t="s">
        <v>1147</v>
      </c>
      <c r="H341" t="s">
        <v>47</v>
      </c>
      <c r="I341" t="s">
        <v>1147</v>
      </c>
      <c r="J341" t="s">
        <v>47</v>
      </c>
      <c r="K341" t="s">
        <v>1147</v>
      </c>
      <c r="L341" t="s">
        <v>47</v>
      </c>
      <c r="M341" t="s">
        <v>1147</v>
      </c>
      <c r="N341" t="str">
        <f t="shared" si="174"/>
        <v>0</v>
      </c>
      <c r="O341" s="70">
        <f t="shared" si="175"/>
        <v>0</v>
      </c>
      <c r="P341">
        <f t="shared" si="176"/>
        <v>0</v>
      </c>
      <c r="Q341">
        <f t="shared" si="177"/>
        <v>0</v>
      </c>
      <c r="S341">
        <f t="shared" si="178"/>
        <v>0</v>
      </c>
      <c r="T341">
        <f t="shared" si="179"/>
        <v>0</v>
      </c>
      <c r="U341">
        <f t="shared" si="180"/>
        <v>0</v>
      </c>
      <c r="V341">
        <f t="shared" si="181"/>
        <v>0</v>
      </c>
      <c r="W341">
        <f t="shared" si="182"/>
        <v>0</v>
      </c>
      <c r="X341">
        <f t="shared" si="183"/>
        <v>0</v>
      </c>
      <c r="Y341">
        <f t="shared" si="184"/>
        <v>0</v>
      </c>
      <c r="Z341">
        <f t="shared" si="185"/>
        <v>0</v>
      </c>
      <c r="AA341" cm="1">
        <f t="array" ref="AA341">SUMPRODUCT((Z341&lt;$Z$2:$Z$407)/COUNTIF($Z$2:$Z$407,$Z$2:$Z$407))+1</f>
        <v>101.00000000000004</v>
      </c>
      <c r="AB341" t="s">
        <v>541</v>
      </c>
    </row>
    <row r="342" spans="1:28" x14ac:dyDescent="0.15">
      <c r="A342" t="s">
        <v>528</v>
      </c>
      <c r="B342" t="s">
        <v>529</v>
      </c>
      <c r="C342" t="s">
        <v>543</v>
      </c>
      <c r="D342" t="s">
        <v>11</v>
      </c>
      <c r="E342" t="s">
        <v>1187</v>
      </c>
      <c r="F342" t="s">
        <v>542</v>
      </c>
      <c r="G342" t="s">
        <v>1147</v>
      </c>
      <c r="H342" t="s">
        <v>47</v>
      </c>
      <c r="I342" t="s">
        <v>1147</v>
      </c>
      <c r="J342" t="s">
        <v>47</v>
      </c>
      <c r="K342" t="s">
        <v>1147</v>
      </c>
      <c r="L342" t="s">
        <v>47</v>
      </c>
      <c r="M342" t="s">
        <v>1147</v>
      </c>
      <c r="N342" t="str">
        <f t="shared" si="174"/>
        <v>0</v>
      </c>
      <c r="O342" s="70">
        <f t="shared" si="175"/>
        <v>0</v>
      </c>
      <c r="P342">
        <f t="shared" si="176"/>
        <v>0</v>
      </c>
      <c r="Q342">
        <f t="shared" si="177"/>
        <v>0</v>
      </c>
      <c r="S342">
        <f t="shared" si="178"/>
        <v>0</v>
      </c>
      <c r="T342">
        <f t="shared" si="179"/>
        <v>0</v>
      </c>
      <c r="U342">
        <f t="shared" si="180"/>
        <v>0</v>
      </c>
      <c r="V342">
        <f t="shared" si="181"/>
        <v>0</v>
      </c>
      <c r="W342">
        <f t="shared" si="182"/>
        <v>0</v>
      </c>
      <c r="X342">
        <f t="shared" si="183"/>
        <v>0</v>
      </c>
      <c r="Y342">
        <f t="shared" si="184"/>
        <v>0</v>
      </c>
      <c r="Z342">
        <f t="shared" si="185"/>
        <v>0</v>
      </c>
      <c r="AA342" cm="1">
        <f t="array" ref="AA342">SUMPRODUCT((Z342&lt;$Z$2:$Z$407)/COUNTIF($Z$2:$Z$407,$Z$2:$Z$407))+1</f>
        <v>101.00000000000004</v>
      </c>
      <c r="AB342" t="s">
        <v>543</v>
      </c>
    </row>
    <row r="343" spans="1:28" x14ac:dyDescent="0.15">
      <c r="A343" t="s">
        <v>544</v>
      </c>
      <c r="B343" t="s">
        <v>545</v>
      </c>
      <c r="C343" s="70" t="s">
        <v>1256</v>
      </c>
      <c r="D343" t="s">
        <v>11</v>
      </c>
      <c r="E343" t="s">
        <v>1187</v>
      </c>
      <c r="F343" t="s">
        <v>66</v>
      </c>
      <c r="G343" t="s">
        <v>547</v>
      </c>
      <c r="H343" t="s">
        <v>548</v>
      </c>
      <c r="I343" t="s">
        <v>1147</v>
      </c>
      <c r="J343" t="s">
        <v>13</v>
      </c>
      <c r="K343" t="s">
        <v>1147</v>
      </c>
      <c r="L343" t="s">
        <v>549</v>
      </c>
      <c r="M343" t="s">
        <v>1147</v>
      </c>
      <c r="N343" t="str">
        <f t="shared" si="174"/>
        <v>0</v>
      </c>
      <c r="O343" s="70">
        <f t="shared" si="175"/>
        <v>0</v>
      </c>
      <c r="P343">
        <f t="shared" si="176"/>
        <v>0</v>
      </c>
      <c r="Q343">
        <f t="shared" si="177"/>
        <v>0</v>
      </c>
      <c r="S343">
        <f t="shared" si="178"/>
        <v>0</v>
      </c>
      <c r="T343">
        <f t="shared" si="179"/>
        <v>0</v>
      </c>
      <c r="U343">
        <f t="shared" si="180"/>
        <v>0</v>
      </c>
      <c r="V343">
        <f t="shared" si="181"/>
        <v>0</v>
      </c>
      <c r="W343">
        <f t="shared" si="182"/>
        <v>0</v>
      </c>
      <c r="X343">
        <f t="shared" si="183"/>
        <v>0</v>
      </c>
      <c r="Y343">
        <f t="shared" si="184"/>
        <v>0</v>
      </c>
      <c r="Z343">
        <f t="shared" si="185"/>
        <v>0</v>
      </c>
      <c r="AA343" cm="1">
        <f t="array" ref="AA343">SUMPRODUCT((Z343&lt;$Z$2:$Z$407)/COUNTIF($Z$2:$Z$407,$Z$2:$Z$407))+1</f>
        <v>101.00000000000004</v>
      </c>
      <c r="AB343" t="s">
        <v>1217</v>
      </c>
    </row>
    <row r="344" spans="1:28" x14ac:dyDescent="0.15">
      <c r="A344" t="s">
        <v>544</v>
      </c>
      <c r="B344" t="s">
        <v>545</v>
      </c>
      <c r="C344" s="70" t="s">
        <v>1257</v>
      </c>
      <c r="D344" t="s">
        <v>11</v>
      </c>
      <c r="E344" t="s">
        <v>1187</v>
      </c>
      <c r="F344" t="s">
        <v>66</v>
      </c>
      <c r="G344" t="s">
        <v>553</v>
      </c>
      <c r="H344" t="s">
        <v>554</v>
      </c>
      <c r="I344" t="s">
        <v>1147</v>
      </c>
      <c r="J344" t="s">
        <v>13</v>
      </c>
      <c r="K344" t="s">
        <v>1147</v>
      </c>
      <c r="L344" t="s">
        <v>13</v>
      </c>
      <c r="M344" t="s">
        <v>549</v>
      </c>
      <c r="N344" t="str">
        <f t="shared" si="174"/>
        <v>0</v>
      </c>
      <c r="O344" s="70">
        <f t="shared" si="175"/>
        <v>0</v>
      </c>
      <c r="P344">
        <f t="shared" si="176"/>
        <v>0</v>
      </c>
      <c r="Q344">
        <f t="shared" si="177"/>
        <v>0</v>
      </c>
      <c r="S344">
        <f t="shared" si="178"/>
        <v>0</v>
      </c>
      <c r="T344">
        <f t="shared" si="179"/>
        <v>0</v>
      </c>
      <c r="U344">
        <f t="shared" si="180"/>
        <v>0</v>
      </c>
      <c r="V344">
        <f t="shared" si="181"/>
        <v>0</v>
      </c>
      <c r="W344">
        <f t="shared" si="182"/>
        <v>0</v>
      </c>
      <c r="X344">
        <f t="shared" si="183"/>
        <v>0</v>
      </c>
      <c r="Y344">
        <f t="shared" si="184"/>
        <v>0</v>
      </c>
      <c r="Z344">
        <f t="shared" si="185"/>
        <v>0</v>
      </c>
      <c r="AA344" cm="1">
        <f t="array" ref="AA344">SUMPRODUCT((Z344&lt;$Z$2:$Z$407)/COUNTIF($Z$2:$Z$407,$Z$2:$Z$407))+1</f>
        <v>101.00000000000004</v>
      </c>
      <c r="AB344" t="s">
        <v>552</v>
      </c>
    </row>
    <row r="345" spans="1:28" x14ac:dyDescent="0.15">
      <c r="A345" t="s">
        <v>544</v>
      </c>
      <c r="B345" t="s">
        <v>545</v>
      </c>
      <c r="C345" s="70" t="s">
        <v>1258</v>
      </c>
      <c r="D345" t="s">
        <v>11</v>
      </c>
      <c r="E345" t="s">
        <v>1187</v>
      </c>
      <c r="F345" t="s">
        <v>526</v>
      </c>
      <c r="G345" t="s">
        <v>557</v>
      </c>
      <c r="H345" t="s">
        <v>14</v>
      </c>
      <c r="I345" t="s">
        <v>1147</v>
      </c>
      <c r="J345" t="s">
        <v>13</v>
      </c>
      <c r="K345" t="s">
        <v>1147</v>
      </c>
      <c r="L345" t="s">
        <v>13</v>
      </c>
      <c r="M345" t="s">
        <v>1147</v>
      </c>
      <c r="N345" t="str">
        <f t="shared" si="174"/>
        <v>0</v>
      </c>
      <c r="O345" s="70">
        <f t="shared" si="175"/>
        <v>0</v>
      </c>
      <c r="P345">
        <f t="shared" si="176"/>
        <v>0</v>
      </c>
      <c r="Q345">
        <f t="shared" si="177"/>
        <v>0</v>
      </c>
      <c r="S345">
        <f t="shared" si="178"/>
        <v>0</v>
      </c>
      <c r="T345">
        <f t="shared" si="179"/>
        <v>0</v>
      </c>
      <c r="U345">
        <f t="shared" si="180"/>
        <v>0</v>
      </c>
      <c r="V345">
        <f t="shared" si="181"/>
        <v>0</v>
      </c>
      <c r="W345">
        <f t="shared" si="182"/>
        <v>0</v>
      </c>
      <c r="X345">
        <f t="shared" si="183"/>
        <v>0</v>
      </c>
      <c r="Y345">
        <f t="shared" si="184"/>
        <v>0</v>
      </c>
      <c r="Z345">
        <f t="shared" si="185"/>
        <v>0</v>
      </c>
      <c r="AA345" cm="1">
        <f t="array" ref="AA345">SUMPRODUCT((Z345&lt;$Z$2:$Z$407)/COUNTIF($Z$2:$Z$407,$Z$2:$Z$407))+1</f>
        <v>101.00000000000004</v>
      </c>
      <c r="AB345" t="s">
        <v>556</v>
      </c>
    </row>
    <row r="346" spans="1:28" x14ac:dyDescent="0.15">
      <c r="A346" t="s">
        <v>544</v>
      </c>
      <c r="B346" t="s">
        <v>545</v>
      </c>
      <c r="C346" s="70" t="s">
        <v>1259</v>
      </c>
      <c r="D346" t="s">
        <v>11</v>
      </c>
      <c r="E346" t="s">
        <v>1187</v>
      </c>
      <c r="F346" t="s">
        <v>561</v>
      </c>
      <c r="G346" t="s">
        <v>1147</v>
      </c>
      <c r="H346" t="s">
        <v>13</v>
      </c>
      <c r="I346" t="s">
        <v>1147</v>
      </c>
      <c r="J346" t="s">
        <v>460</v>
      </c>
      <c r="K346" t="s">
        <v>1147</v>
      </c>
      <c r="L346" t="s">
        <v>13</v>
      </c>
      <c r="M346" t="s">
        <v>549</v>
      </c>
      <c r="N346" t="str">
        <f t="shared" si="174"/>
        <v>0</v>
      </c>
      <c r="O346" s="70">
        <f t="shared" si="175"/>
        <v>0</v>
      </c>
      <c r="P346">
        <f t="shared" si="176"/>
        <v>0</v>
      </c>
      <c r="Q346">
        <f t="shared" si="177"/>
        <v>0</v>
      </c>
      <c r="S346">
        <f t="shared" si="178"/>
        <v>0</v>
      </c>
      <c r="T346">
        <f t="shared" si="179"/>
        <v>0</v>
      </c>
      <c r="U346">
        <f t="shared" si="180"/>
        <v>0</v>
      </c>
      <c r="V346">
        <f t="shared" si="181"/>
        <v>0</v>
      </c>
      <c r="W346">
        <f t="shared" si="182"/>
        <v>0</v>
      </c>
      <c r="X346">
        <f t="shared" si="183"/>
        <v>0</v>
      </c>
      <c r="Y346">
        <f t="shared" si="184"/>
        <v>0</v>
      </c>
      <c r="Z346">
        <f t="shared" si="185"/>
        <v>0</v>
      </c>
      <c r="AA346" cm="1">
        <f t="array" ref="AA346">SUMPRODUCT((Z346&lt;$Z$2:$Z$407)/COUNTIF($Z$2:$Z$407,$Z$2:$Z$407))+1</f>
        <v>101.00000000000004</v>
      </c>
      <c r="AB346" t="s">
        <v>560</v>
      </c>
    </row>
    <row r="347" spans="1:28" x14ac:dyDescent="0.15">
      <c r="A347" t="s">
        <v>544</v>
      </c>
      <c r="B347" t="s">
        <v>545</v>
      </c>
      <c r="C347" s="70" t="s">
        <v>1260</v>
      </c>
      <c r="D347" t="s">
        <v>11</v>
      </c>
      <c r="E347" t="s">
        <v>1187</v>
      </c>
      <c r="F347" t="s">
        <v>569</v>
      </c>
      <c r="G347" t="s">
        <v>1147</v>
      </c>
      <c r="H347" t="s">
        <v>13</v>
      </c>
      <c r="I347" t="s">
        <v>1147</v>
      </c>
      <c r="J347" t="s">
        <v>460</v>
      </c>
      <c r="K347" t="s">
        <v>1147</v>
      </c>
      <c r="L347" t="s">
        <v>13</v>
      </c>
      <c r="M347" t="s">
        <v>549</v>
      </c>
      <c r="N347" t="str">
        <f t="shared" si="174"/>
        <v>0</v>
      </c>
      <c r="O347" s="70">
        <f t="shared" si="175"/>
        <v>0</v>
      </c>
      <c r="P347">
        <f t="shared" si="176"/>
        <v>0</v>
      </c>
      <c r="Q347">
        <f t="shared" si="177"/>
        <v>0</v>
      </c>
      <c r="S347">
        <f t="shared" si="178"/>
        <v>0</v>
      </c>
      <c r="T347">
        <f t="shared" si="179"/>
        <v>0</v>
      </c>
      <c r="U347">
        <f t="shared" si="180"/>
        <v>0</v>
      </c>
      <c r="V347">
        <f t="shared" si="181"/>
        <v>0</v>
      </c>
      <c r="W347">
        <f t="shared" si="182"/>
        <v>0</v>
      </c>
      <c r="X347">
        <f t="shared" si="183"/>
        <v>0</v>
      </c>
      <c r="Y347">
        <f t="shared" si="184"/>
        <v>0</v>
      </c>
      <c r="Z347">
        <f t="shared" si="185"/>
        <v>0</v>
      </c>
      <c r="AA347" cm="1">
        <f t="array" ref="AA347">SUMPRODUCT((Z347&lt;$Z$2:$Z$407)/COUNTIF($Z$2:$Z$407,$Z$2:$Z$407))+1</f>
        <v>101.00000000000004</v>
      </c>
      <c r="AB347" t="s">
        <v>568</v>
      </c>
    </row>
    <row r="348" spans="1:28" x14ac:dyDescent="0.15">
      <c r="A348" t="s">
        <v>544</v>
      </c>
      <c r="B348" t="s">
        <v>545</v>
      </c>
      <c r="C348" t="s">
        <v>1218</v>
      </c>
      <c r="D348" t="s">
        <v>16</v>
      </c>
      <c r="E348" t="s">
        <v>1187</v>
      </c>
      <c r="F348" t="s">
        <v>174</v>
      </c>
      <c r="G348" t="s">
        <v>557</v>
      </c>
      <c r="H348" t="s">
        <v>14</v>
      </c>
      <c r="I348" t="s">
        <v>1147</v>
      </c>
      <c r="J348" t="s">
        <v>13</v>
      </c>
      <c r="K348" t="s">
        <v>1147</v>
      </c>
      <c r="L348" t="s">
        <v>13</v>
      </c>
      <c r="M348" t="s">
        <v>1147</v>
      </c>
      <c r="N348" t="str">
        <f t="shared" si="174"/>
        <v>0</v>
      </c>
      <c r="O348" s="70">
        <f t="shared" si="175"/>
        <v>0</v>
      </c>
      <c r="P348">
        <f t="shared" si="176"/>
        <v>0</v>
      </c>
      <c r="Q348">
        <f t="shared" si="177"/>
        <v>0</v>
      </c>
      <c r="S348">
        <f t="shared" si="178"/>
        <v>0</v>
      </c>
      <c r="T348">
        <f t="shared" si="179"/>
        <v>0</v>
      </c>
      <c r="U348">
        <f t="shared" si="180"/>
        <v>0</v>
      </c>
      <c r="V348">
        <f t="shared" si="181"/>
        <v>0</v>
      </c>
      <c r="W348">
        <f t="shared" si="182"/>
        <v>0</v>
      </c>
      <c r="X348">
        <f t="shared" si="183"/>
        <v>0</v>
      </c>
      <c r="Y348">
        <f t="shared" si="184"/>
        <v>0</v>
      </c>
      <c r="Z348">
        <f t="shared" si="185"/>
        <v>0</v>
      </c>
      <c r="AA348" cm="1">
        <f t="array" ref="AA348">SUMPRODUCT((Z348&lt;$Z$2:$Z$407)/COUNTIF($Z$2:$Z$407,$Z$2:$Z$407))+1</f>
        <v>101.00000000000004</v>
      </c>
      <c r="AB348" t="s">
        <v>1218</v>
      </c>
    </row>
    <row r="349" spans="1:28" x14ac:dyDescent="0.15">
      <c r="A349" t="s">
        <v>544</v>
      </c>
      <c r="B349" t="s">
        <v>545</v>
      </c>
      <c r="C349" t="s">
        <v>1219</v>
      </c>
      <c r="D349" t="s">
        <v>11</v>
      </c>
      <c r="E349" t="s">
        <v>1187</v>
      </c>
      <c r="F349" t="s">
        <v>569</v>
      </c>
      <c r="G349" t="s">
        <v>1147</v>
      </c>
      <c r="H349" t="s">
        <v>13</v>
      </c>
      <c r="I349" t="s">
        <v>1147</v>
      </c>
      <c r="J349" t="s">
        <v>14</v>
      </c>
      <c r="K349" t="s">
        <v>1147</v>
      </c>
      <c r="L349" t="s">
        <v>14</v>
      </c>
      <c r="M349" t="s">
        <v>1147</v>
      </c>
      <c r="N349" t="str">
        <f t="shared" si="174"/>
        <v>0</v>
      </c>
      <c r="O349" s="70">
        <f t="shared" si="175"/>
        <v>0</v>
      </c>
      <c r="P349">
        <f t="shared" si="176"/>
        <v>0</v>
      </c>
      <c r="Q349">
        <f t="shared" si="177"/>
        <v>0</v>
      </c>
      <c r="S349">
        <f t="shared" si="178"/>
        <v>0</v>
      </c>
      <c r="T349">
        <f t="shared" si="179"/>
        <v>0</v>
      </c>
      <c r="U349">
        <f t="shared" si="180"/>
        <v>0</v>
      </c>
      <c r="V349">
        <f t="shared" si="181"/>
        <v>0</v>
      </c>
      <c r="W349">
        <f t="shared" si="182"/>
        <v>0</v>
      </c>
      <c r="X349">
        <f t="shared" si="183"/>
        <v>0</v>
      </c>
      <c r="Y349">
        <f t="shared" si="184"/>
        <v>0</v>
      </c>
      <c r="Z349">
        <f t="shared" si="185"/>
        <v>0</v>
      </c>
      <c r="AA349" cm="1">
        <f t="array" ref="AA349">SUMPRODUCT((Z349&lt;$Z$2:$Z$407)/COUNTIF($Z$2:$Z$407,$Z$2:$Z$407))+1</f>
        <v>101.00000000000004</v>
      </c>
      <c r="AB349" t="s">
        <v>1219</v>
      </c>
    </row>
    <row r="350" spans="1:28" x14ac:dyDescent="0.15">
      <c r="A350" t="s">
        <v>544</v>
      </c>
      <c r="B350" t="s">
        <v>545</v>
      </c>
      <c r="C350" t="s">
        <v>1220</v>
      </c>
      <c r="D350" t="s">
        <v>11</v>
      </c>
      <c r="E350" t="s">
        <v>1187</v>
      </c>
      <c r="F350" t="s">
        <v>569</v>
      </c>
      <c r="G350" t="s">
        <v>1147</v>
      </c>
      <c r="H350" t="s">
        <v>13</v>
      </c>
      <c r="I350" t="s">
        <v>1147</v>
      </c>
      <c r="J350" t="s">
        <v>13</v>
      </c>
      <c r="K350" t="s">
        <v>1147</v>
      </c>
      <c r="L350" t="s">
        <v>13</v>
      </c>
      <c r="M350" t="s">
        <v>1147</v>
      </c>
      <c r="N350" t="str">
        <f t="shared" si="174"/>
        <v>0</v>
      </c>
      <c r="O350" s="70">
        <f t="shared" si="175"/>
        <v>0</v>
      </c>
      <c r="P350">
        <f t="shared" si="176"/>
        <v>0</v>
      </c>
      <c r="Q350">
        <f t="shared" si="177"/>
        <v>0</v>
      </c>
      <c r="S350">
        <f t="shared" si="178"/>
        <v>0</v>
      </c>
      <c r="T350">
        <f t="shared" si="179"/>
        <v>0</v>
      </c>
      <c r="U350">
        <f t="shared" si="180"/>
        <v>0</v>
      </c>
      <c r="V350">
        <f t="shared" si="181"/>
        <v>0</v>
      </c>
      <c r="W350">
        <f t="shared" si="182"/>
        <v>0</v>
      </c>
      <c r="X350">
        <f t="shared" si="183"/>
        <v>0</v>
      </c>
      <c r="Y350">
        <f t="shared" si="184"/>
        <v>0</v>
      </c>
      <c r="Z350">
        <f t="shared" si="185"/>
        <v>0</v>
      </c>
      <c r="AA350" cm="1">
        <f t="array" ref="AA350">SUMPRODUCT((Z350&lt;$Z$2:$Z$407)/COUNTIF($Z$2:$Z$407,$Z$2:$Z$407))+1</f>
        <v>101.00000000000004</v>
      </c>
      <c r="AB350" t="s">
        <v>1220</v>
      </c>
    </row>
    <row r="351" spans="1:28" x14ac:dyDescent="0.15">
      <c r="A351" t="s">
        <v>544</v>
      </c>
      <c r="B351" t="s">
        <v>545</v>
      </c>
      <c r="C351" s="70" t="s">
        <v>1261</v>
      </c>
      <c r="D351" t="s">
        <v>16</v>
      </c>
      <c r="E351" t="s">
        <v>1187</v>
      </c>
      <c r="F351" t="s">
        <v>526</v>
      </c>
      <c r="G351" t="s">
        <v>580</v>
      </c>
      <c r="H351" t="s">
        <v>158</v>
      </c>
      <c r="I351" t="s">
        <v>1147</v>
      </c>
      <c r="J351" t="s">
        <v>13</v>
      </c>
      <c r="K351" t="s">
        <v>1147</v>
      </c>
      <c r="L351" t="s">
        <v>13</v>
      </c>
      <c r="M351" t="s">
        <v>1147</v>
      </c>
      <c r="N351" t="str">
        <f t="shared" si="174"/>
        <v>0</v>
      </c>
      <c r="O351" s="70">
        <f t="shared" si="175"/>
        <v>0</v>
      </c>
      <c r="P351">
        <f t="shared" si="176"/>
        <v>0</v>
      </c>
      <c r="Q351">
        <f t="shared" si="177"/>
        <v>0</v>
      </c>
      <c r="S351">
        <f t="shared" si="178"/>
        <v>0</v>
      </c>
      <c r="T351">
        <f t="shared" si="179"/>
        <v>0</v>
      </c>
      <c r="U351">
        <f t="shared" si="180"/>
        <v>0</v>
      </c>
      <c r="V351">
        <f t="shared" si="181"/>
        <v>0</v>
      </c>
      <c r="W351">
        <f t="shared" si="182"/>
        <v>0</v>
      </c>
      <c r="X351">
        <f t="shared" si="183"/>
        <v>0</v>
      </c>
      <c r="Y351">
        <f t="shared" si="184"/>
        <v>0</v>
      </c>
      <c r="Z351">
        <f t="shared" si="185"/>
        <v>0</v>
      </c>
      <c r="AA351" cm="1">
        <f t="array" ref="AA351">SUMPRODUCT((Z351&lt;$Z$2:$Z$407)/COUNTIF($Z$2:$Z$407,$Z$2:$Z$407))+1</f>
        <v>101.00000000000004</v>
      </c>
      <c r="AB351" t="s">
        <v>579</v>
      </c>
    </row>
    <row r="352" spans="1:28" x14ac:dyDescent="0.15">
      <c r="A352" t="s">
        <v>544</v>
      </c>
      <c r="B352" t="s">
        <v>545</v>
      </c>
      <c r="C352" s="70" t="s">
        <v>1095</v>
      </c>
      <c r="D352" t="s">
        <v>16</v>
      </c>
      <c r="E352" t="s">
        <v>1187</v>
      </c>
      <c r="F352" t="s">
        <v>569</v>
      </c>
      <c r="G352" t="s">
        <v>1147</v>
      </c>
      <c r="H352" t="s">
        <v>13</v>
      </c>
      <c r="I352" t="s">
        <v>1147</v>
      </c>
      <c r="J352" t="s">
        <v>13</v>
      </c>
      <c r="K352" t="s">
        <v>1147</v>
      </c>
      <c r="L352" t="s">
        <v>549</v>
      </c>
      <c r="M352" t="s">
        <v>1147</v>
      </c>
      <c r="N352" t="str">
        <f t="shared" si="174"/>
        <v>0</v>
      </c>
      <c r="O352" s="70">
        <f t="shared" si="175"/>
        <v>0</v>
      </c>
      <c r="P352">
        <f t="shared" si="176"/>
        <v>0</v>
      </c>
      <c r="Q352">
        <f t="shared" si="177"/>
        <v>0</v>
      </c>
      <c r="S352">
        <f t="shared" si="178"/>
        <v>0</v>
      </c>
      <c r="T352">
        <f t="shared" si="179"/>
        <v>0</v>
      </c>
      <c r="U352">
        <f t="shared" si="180"/>
        <v>0</v>
      </c>
      <c r="V352">
        <f t="shared" si="181"/>
        <v>0</v>
      </c>
      <c r="W352">
        <f t="shared" si="182"/>
        <v>0</v>
      </c>
      <c r="X352">
        <f t="shared" si="183"/>
        <v>0</v>
      </c>
      <c r="Y352">
        <f t="shared" si="184"/>
        <v>0</v>
      </c>
      <c r="Z352">
        <f t="shared" si="185"/>
        <v>0</v>
      </c>
      <c r="AA352" cm="1">
        <f t="array" ref="AA352">SUMPRODUCT((Z352&lt;$Z$2:$Z$407)/COUNTIF($Z$2:$Z$407,$Z$2:$Z$407))+1</f>
        <v>101.00000000000004</v>
      </c>
      <c r="AB352" t="s">
        <v>582</v>
      </c>
    </row>
    <row r="353" spans="1:28" x14ac:dyDescent="0.15">
      <c r="A353" t="s">
        <v>544</v>
      </c>
      <c r="B353" t="s">
        <v>545</v>
      </c>
      <c r="C353" t="s">
        <v>1221</v>
      </c>
      <c r="D353" t="s">
        <v>16</v>
      </c>
      <c r="E353" t="s">
        <v>1187</v>
      </c>
      <c r="F353" t="s">
        <v>174</v>
      </c>
      <c r="G353" t="s">
        <v>585</v>
      </c>
      <c r="H353" t="s">
        <v>60</v>
      </c>
      <c r="I353" t="s">
        <v>1147</v>
      </c>
      <c r="J353" t="s">
        <v>13</v>
      </c>
      <c r="K353" t="s">
        <v>1147</v>
      </c>
      <c r="L353" t="s">
        <v>549</v>
      </c>
      <c r="M353" t="s">
        <v>549</v>
      </c>
      <c r="N353" t="str">
        <f t="shared" ref="N353:N370" si="186">E353</f>
        <v>0</v>
      </c>
      <c r="O353" s="70">
        <f t="shared" ref="O353:O370" si="187">COUNTIF(H353,"US")</f>
        <v>0</v>
      </c>
      <c r="P353">
        <f t="shared" ref="P353:P370" si="188">COUNTIF(J353,"US")</f>
        <v>0</v>
      </c>
      <c r="Q353">
        <f t="shared" ref="Q353:Q370" si="189">COUNTIF(L353,"US")</f>
        <v>0</v>
      </c>
      <c r="S353">
        <f t="shared" ref="S353:S370" si="190">IF(R353=0,0,IF(R353=0.5,3,6))</f>
        <v>0</v>
      </c>
      <c r="T353">
        <f t="shared" ref="T353:T370" si="191">IF(O353=1,6,0)</f>
        <v>0</v>
      </c>
      <c r="U353">
        <f t="shared" ref="U353:U370" si="192">IF(R353=0,0,IF(R353=0.5,3,6))</f>
        <v>0</v>
      </c>
      <c r="V353">
        <f t="shared" ref="V353:V370" si="193">IF(Q353=1,7,0)</f>
        <v>0</v>
      </c>
      <c r="W353">
        <f t="shared" ref="W353:W370" si="194">IF(O353=1,11,0)</f>
        <v>0</v>
      </c>
      <c r="X353">
        <f t="shared" ref="X353:X370" si="195">IF(P353=1,14,0)</f>
        <v>0</v>
      </c>
      <c r="Y353">
        <f t="shared" ref="Y353:Y370" si="196">(0.5*N353)*100</f>
        <v>0</v>
      </c>
      <c r="Z353">
        <f t="shared" ref="Z353:Z370" si="197">SUM(S353:Y353)</f>
        <v>0</v>
      </c>
      <c r="AA353" cm="1">
        <f t="array" ref="AA353">SUMPRODUCT((Z353&lt;$Z$2:$Z$407)/COUNTIF($Z$2:$Z$407,$Z$2:$Z$407))+1</f>
        <v>101.00000000000004</v>
      </c>
      <c r="AB353" t="s">
        <v>1221</v>
      </c>
    </row>
    <row r="354" spans="1:28" x14ac:dyDescent="0.15">
      <c r="A354" t="s">
        <v>544</v>
      </c>
      <c r="B354" t="s">
        <v>545</v>
      </c>
      <c r="C354" s="70" t="s">
        <v>1262</v>
      </c>
      <c r="D354" t="s">
        <v>11</v>
      </c>
      <c r="E354" t="s">
        <v>1187</v>
      </c>
      <c r="F354" t="s">
        <v>569</v>
      </c>
      <c r="G354" t="s">
        <v>1147</v>
      </c>
      <c r="H354" t="s">
        <v>13</v>
      </c>
      <c r="I354" t="s">
        <v>1147</v>
      </c>
      <c r="J354" t="s">
        <v>567</v>
      </c>
      <c r="K354" t="s">
        <v>1147</v>
      </c>
      <c r="L354" t="s">
        <v>13</v>
      </c>
      <c r="M354" t="s">
        <v>549</v>
      </c>
      <c r="N354" t="str">
        <f t="shared" si="186"/>
        <v>0</v>
      </c>
      <c r="O354" s="70">
        <f t="shared" si="187"/>
        <v>0</v>
      </c>
      <c r="P354">
        <f t="shared" si="188"/>
        <v>0</v>
      </c>
      <c r="Q354">
        <f t="shared" si="189"/>
        <v>0</v>
      </c>
      <c r="S354">
        <f t="shared" si="190"/>
        <v>0</v>
      </c>
      <c r="T354">
        <f t="shared" si="191"/>
        <v>0</v>
      </c>
      <c r="U354">
        <f t="shared" si="192"/>
        <v>0</v>
      </c>
      <c r="V354">
        <f t="shared" si="193"/>
        <v>0</v>
      </c>
      <c r="W354">
        <f t="shared" si="194"/>
        <v>0</v>
      </c>
      <c r="X354">
        <f t="shared" si="195"/>
        <v>0</v>
      </c>
      <c r="Y354">
        <f t="shared" si="196"/>
        <v>0</v>
      </c>
      <c r="Z354">
        <f t="shared" si="197"/>
        <v>0</v>
      </c>
      <c r="AA354" cm="1">
        <f t="array" ref="AA354">SUMPRODUCT((Z354&lt;$Z$2:$Z$407)/COUNTIF($Z$2:$Z$407,$Z$2:$Z$407))+1</f>
        <v>101.00000000000004</v>
      </c>
      <c r="AB354" t="s">
        <v>586</v>
      </c>
    </row>
    <row r="355" spans="1:28" x14ac:dyDescent="0.15">
      <c r="A355" t="s">
        <v>544</v>
      </c>
      <c r="B355" t="s">
        <v>545</v>
      </c>
      <c r="C355" s="70" t="s">
        <v>1263</v>
      </c>
      <c r="D355" t="s">
        <v>16</v>
      </c>
      <c r="E355" t="s">
        <v>1187</v>
      </c>
      <c r="F355" t="s">
        <v>589</v>
      </c>
      <c r="G355" t="s">
        <v>1147</v>
      </c>
      <c r="H355" t="s">
        <v>13</v>
      </c>
      <c r="I355" t="s">
        <v>1147</v>
      </c>
      <c r="J355" t="s">
        <v>13</v>
      </c>
      <c r="K355" t="s">
        <v>1147</v>
      </c>
      <c r="L355" t="s">
        <v>13</v>
      </c>
      <c r="M355" t="s">
        <v>549</v>
      </c>
      <c r="N355" t="str">
        <f t="shared" si="186"/>
        <v>0</v>
      </c>
      <c r="O355" s="70">
        <f t="shared" si="187"/>
        <v>0</v>
      </c>
      <c r="P355">
        <f t="shared" si="188"/>
        <v>0</v>
      </c>
      <c r="Q355">
        <f t="shared" si="189"/>
        <v>0</v>
      </c>
      <c r="S355">
        <f t="shared" si="190"/>
        <v>0</v>
      </c>
      <c r="T355">
        <f t="shared" si="191"/>
        <v>0</v>
      </c>
      <c r="U355">
        <f t="shared" si="192"/>
        <v>0</v>
      </c>
      <c r="V355">
        <f t="shared" si="193"/>
        <v>0</v>
      </c>
      <c r="W355">
        <f t="shared" si="194"/>
        <v>0</v>
      </c>
      <c r="X355">
        <f t="shared" si="195"/>
        <v>0</v>
      </c>
      <c r="Y355">
        <f t="shared" si="196"/>
        <v>0</v>
      </c>
      <c r="Z355">
        <f t="shared" si="197"/>
        <v>0</v>
      </c>
      <c r="AA355" cm="1">
        <f t="array" ref="AA355">SUMPRODUCT((Z355&lt;$Z$2:$Z$407)/COUNTIF($Z$2:$Z$407,$Z$2:$Z$407))+1</f>
        <v>101.00000000000004</v>
      </c>
      <c r="AB355" t="s">
        <v>590</v>
      </c>
    </row>
    <row r="356" spans="1:28" x14ac:dyDescent="0.15">
      <c r="A356" t="s">
        <v>603</v>
      </c>
      <c r="B356" t="s">
        <v>604</v>
      </c>
      <c r="C356" s="70" t="s">
        <v>1274</v>
      </c>
      <c r="D356" t="s">
        <v>16</v>
      </c>
      <c r="E356" t="s">
        <v>1187</v>
      </c>
      <c r="F356" t="s">
        <v>606</v>
      </c>
      <c r="G356" t="s">
        <v>1147</v>
      </c>
      <c r="H356" t="s">
        <v>47</v>
      </c>
      <c r="I356" t="s">
        <v>1147</v>
      </c>
      <c r="J356" t="s">
        <v>47</v>
      </c>
      <c r="K356" t="s">
        <v>1147</v>
      </c>
      <c r="L356" t="s">
        <v>47</v>
      </c>
      <c r="M356" t="s">
        <v>1147</v>
      </c>
      <c r="N356" t="str">
        <f t="shared" si="186"/>
        <v>0</v>
      </c>
      <c r="O356" s="70">
        <f t="shared" si="187"/>
        <v>0</v>
      </c>
      <c r="P356">
        <f t="shared" si="188"/>
        <v>0</v>
      </c>
      <c r="Q356">
        <f t="shared" si="189"/>
        <v>0</v>
      </c>
      <c r="S356">
        <f t="shared" si="190"/>
        <v>0</v>
      </c>
      <c r="T356">
        <f t="shared" si="191"/>
        <v>0</v>
      </c>
      <c r="U356">
        <f t="shared" si="192"/>
        <v>0</v>
      </c>
      <c r="V356">
        <f t="shared" si="193"/>
        <v>0</v>
      </c>
      <c r="W356">
        <f t="shared" si="194"/>
        <v>0</v>
      </c>
      <c r="X356">
        <f t="shared" si="195"/>
        <v>0</v>
      </c>
      <c r="Y356">
        <f t="shared" si="196"/>
        <v>0</v>
      </c>
      <c r="Z356">
        <f t="shared" si="197"/>
        <v>0</v>
      </c>
      <c r="AA356" cm="1">
        <f t="array" ref="AA356">SUMPRODUCT((Z356&lt;$Z$2:$Z$407)/COUNTIF($Z$2:$Z$407,$Z$2:$Z$407))+1</f>
        <v>101.00000000000004</v>
      </c>
      <c r="AB356" t="s">
        <v>605</v>
      </c>
    </row>
    <row r="357" spans="1:28" x14ac:dyDescent="0.15">
      <c r="A357" t="s">
        <v>603</v>
      </c>
      <c r="B357" t="s">
        <v>604</v>
      </c>
      <c r="C357" s="70" t="s">
        <v>1275</v>
      </c>
      <c r="D357" t="s">
        <v>16</v>
      </c>
      <c r="E357" t="s">
        <v>1187</v>
      </c>
      <c r="F357" t="s">
        <v>617</v>
      </c>
      <c r="G357" t="s">
        <v>1147</v>
      </c>
      <c r="H357" t="s">
        <v>47</v>
      </c>
      <c r="I357" t="s">
        <v>1147</v>
      </c>
      <c r="J357" t="s">
        <v>47</v>
      </c>
      <c r="K357" t="s">
        <v>1147</v>
      </c>
      <c r="L357" t="s">
        <v>47</v>
      </c>
      <c r="M357" t="s">
        <v>1147</v>
      </c>
      <c r="N357" t="str">
        <f t="shared" si="186"/>
        <v>0</v>
      </c>
      <c r="O357" s="70">
        <f t="shared" si="187"/>
        <v>0</v>
      </c>
      <c r="P357">
        <f t="shared" si="188"/>
        <v>0</v>
      </c>
      <c r="Q357">
        <f t="shared" si="189"/>
        <v>0</v>
      </c>
      <c r="S357">
        <f t="shared" si="190"/>
        <v>0</v>
      </c>
      <c r="T357">
        <f t="shared" si="191"/>
        <v>0</v>
      </c>
      <c r="U357">
        <f t="shared" si="192"/>
        <v>0</v>
      </c>
      <c r="V357">
        <f t="shared" si="193"/>
        <v>0</v>
      </c>
      <c r="W357">
        <f t="shared" si="194"/>
        <v>0</v>
      </c>
      <c r="X357">
        <f t="shared" si="195"/>
        <v>0</v>
      </c>
      <c r="Y357">
        <f t="shared" si="196"/>
        <v>0</v>
      </c>
      <c r="Z357">
        <f t="shared" si="197"/>
        <v>0</v>
      </c>
      <c r="AA357" cm="1">
        <f t="array" ref="AA357">SUMPRODUCT((Z357&lt;$Z$2:$Z$407)/COUNTIF($Z$2:$Z$407,$Z$2:$Z$407))+1</f>
        <v>101.00000000000004</v>
      </c>
      <c r="AB357" t="s">
        <v>616</v>
      </c>
    </row>
    <row r="358" spans="1:28" x14ac:dyDescent="0.15">
      <c r="A358" t="s">
        <v>638</v>
      </c>
      <c r="B358" t="s">
        <v>639</v>
      </c>
      <c r="C358" t="s">
        <v>644</v>
      </c>
      <c r="D358" t="s">
        <v>16</v>
      </c>
      <c r="E358" t="s">
        <v>1187</v>
      </c>
      <c r="F358" t="s">
        <v>534</v>
      </c>
      <c r="G358" t="s">
        <v>1147</v>
      </c>
      <c r="H358" t="s">
        <v>47</v>
      </c>
      <c r="I358" t="s">
        <v>1147</v>
      </c>
      <c r="J358" t="s">
        <v>47</v>
      </c>
      <c r="K358" t="s">
        <v>1147</v>
      </c>
      <c r="L358" t="s">
        <v>47</v>
      </c>
      <c r="M358" t="s">
        <v>1147</v>
      </c>
      <c r="N358" t="str">
        <f t="shared" si="186"/>
        <v>0</v>
      </c>
      <c r="O358" s="70">
        <f t="shared" si="187"/>
        <v>0</v>
      </c>
      <c r="P358">
        <f t="shared" si="188"/>
        <v>0</v>
      </c>
      <c r="Q358">
        <f t="shared" si="189"/>
        <v>0</v>
      </c>
      <c r="S358">
        <f t="shared" si="190"/>
        <v>0</v>
      </c>
      <c r="T358">
        <f t="shared" si="191"/>
        <v>0</v>
      </c>
      <c r="U358">
        <f t="shared" si="192"/>
        <v>0</v>
      </c>
      <c r="V358">
        <f t="shared" si="193"/>
        <v>0</v>
      </c>
      <c r="W358">
        <f t="shared" si="194"/>
        <v>0</v>
      </c>
      <c r="X358">
        <f t="shared" si="195"/>
        <v>0</v>
      </c>
      <c r="Y358">
        <f t="shared" si="196"/>
        <v>0</v>
      </c>
      <c r="Z358">
        <f t="shared" si="197"/>
        <v>0</v>
      </c>
      <c r="AA358" cm="1">
        <f t="array" ref="AA358">SUMPRODUCT((Z358&lt;$Z$2:$Z$407)/COUNTIF($Z$2:$Z$407,$Z$2:$Z$407))+1</f>
        <v>101.00000000000004</v>
      </c>
      <c r="AB358" t="s">
        <v>644</v>
      </c>
    </row>
    <row r="359" spans="1:28" x14ac:dyDescent="0.15">
      <c r="A359" t="s">
        <v>638</v>
      </c>
      <c r="B359" t="s">
        <v>645</v>
      </c>
      <c r="C359" t="s">
        <v>647</v>
      </c>
      <c r="D359" t="s">
        <v>11</v>
      </c>
      <c r="E359" t="s">
        <v>1187</v>
      </c>
      <c r="F359" t="s">
        <v>648</v>
      </c>
      <c r="G359" t="s">
        <v>649</v>
      </c>
      <c r="H359" t="s">
        <v>47</v>
      </c>
      <c r="I359" t="s">
        <v>1147</v>
      </c>
      <c r="J359" t="s">
        <v>47</v>
      </c>
      <c r="K359" t="s">
        <v>1147</v>
      </c>
      <c r="L359" t="s">
        <v>47</v>
      </c>
      <c r="M359" t="s">
        <v>1147</v>
      </c>
      <c r="N359" t="str">
        <f t="shared" si="186"/>
        <v>0</v>
      </c>
      <c r="O359" s="70">
        <f t="shared" si="187"/>
        <v>0</v>
      </c>
      <c r="P359">
        <f t="shared" si="188"/>
        <v>0</v>
      </c>
      <c r="Q359">
        <f t="shared" si="189"/>
        <v>0</v>
      </c>
      <c r="S359">
        <f t="shared" si="190"/>
        <v>0</v>
      </c>
      <c r="T359">
        <f t="shared" si="191"/>
        <v>0</v>
      </c>
      <c r="U359">
        <f t="shared" si="192"/>
        <v>0</v>
      </c>
      <c r="V359">
        <f t="shared" si="193"/>
        <v>0</v>
      </c>
      <c r="W359">
        <f t="shared" si="194"/>
        <v>0</v>
      </c>
      <c r="X359">
        <f t="shared" si="195"/>
        <v>0</v>
      </c>
      <c r="Y359">
        <f t="shared" si="196"/>
        <v>0</v>
      </c>
      <c r="Z359">
        <f t="shared" si="197"/>
        <v>0</v>
      </c>
      <c r="AA359" cm="1">
        <f t="array" ref="AA359">SUMPRODUCT((Z359&lt;$Z$2:$Z$407)/COUNTIF($Z$2:$Z$407,$Z$2:$Z$407))+1</f>
        <v>101.00000000000004</v>
      </c>
      <c r="AB359" t="s">
        <v>647</v>
      </c>
    </row>
    <row r="360" spans="1:28" x14ac:dyDescent="0.15">
      <c r="A360" t="s">
        <v>638</v>
      </c>
      <c r="B360" t="s">
        <v>645</v>
      </c>
      <c r="C360" t="s">
        <v>650</v>
      </c>
      <c r="D360" t="s">
        <v>16</v>
      </c>
      <c r="E360" t="s">
        <v>1187</v>
      </c>
      <c r="F360" t="s">
        <v>620</v>
      </c>
      <c r="G360" t="s">
        <v>1147</v>
      </c>
      <c r="H360" t="s">
        <v>47</v>
      </c>
      <c r="I360" t="s">
        <v>1147</v>
      </c>
      <c r="J360" t="s">
        <v>47</v>
      </c>
      <c r="K360" t="s">
        <v>1147</v>
      </c>
      <c r="L360" t="s">
        <v>47</v>
      </c>
      <c r="M360" t="s">
        <v>1147</v>
      </c>
      <c r="N360" t="str">
        <f t="shared" si="186"/>
        <v>0</v>
      </c>
      <c r="O360" s="70">
        <f t="shared" si="187"/>
        <v>0</v>
      </c>
      <c r="P360">
        <f t="shared" si="188"/>
        <v>0</v>
      </c>
      <c r="Q360">
        <f t="shared" si="189"/>
        <v>0</v>
      </c>
      <c r="S360">
        <f t="shared" si="190"/>
        <v>0</v>
      </c>
      <c r="T360">
        <f t="shared" si="191"/>
        <v>0</v>
      </c>
      <c r="U360">
        <f t="shared" si="192"/>
        <v>0</v>
      </c>
      <c r="V360">
        <f t="shared" si="193"/>
        <v>0</v>
      </c>
      <c r="W360">
        <f t="shared" si="194"/>
        <v>0</v>
      </c>
      <c r="X360">
        <f t="shared" si="195"/>
        <v>0</v>
      </c>
      <c r="Y360">
        <f t="shared" si="196"/>
        <v>0</v>
      </c>
      <c r="Z360">
        <f t="shared" si="197"/>
        <v>0</v>
      </c>
      <c r="AA360" cm="1">
        <f t="array" ref="AA360">SUMPRODUCT((Z360&lt;$Z$2:$Z$407)/COUNTIF($Z$2:$Z$407,$Z$2:$Z$407))+1</f>
        <v>101.00000000000004</v>
      </c>
      <c r="AB360" t="s">
        <v>650</v>
      </c>
    </row>
    <row r="361" spans="1:28" x14ac:dyDescent="0.15">
      <c r="A361" t="s">
        <v>638</v>
      </c>
      <c r="B361" t="s">
        <v>645</v>
      </c>
      <c r="C361" t="s">
        <v>664</v>
      </c>
      <c r="D361" t="s">
        <v>11</v>
      </c>
      <c r="E361" t="s">
        <v>1187</v>
      </c>
      <c r="F361" t="s">
        <v>534</v>
      </c>
      <c r="G361" t="s">
        <v>1147</v>
      </c>
      <c r="H361" t="s">
        <v>47</v>
      </c>
      <c r="I361" t="s">
        <v>1147</v>
      </c>
      <c r="J361" t="s">
        <v>47</v>
      </c>
      <c r="K361" t="s">
        <v>1147</v>
      </c>
      <c r="L361" t="s">
        <v>47</v>
      </c>
      <c r="M361" t="s">
        <v>1147</v>
      </c>
      <c r="N361" t="str">
        <f t="shared" si="186"/>
        <v>0</v>
      </c>
      <c r="O361" s="70">
        <f t="shared" si="187"/>
        <v>0</v>
      </c>
      <c r="P361">
        <f t="shared" si="188"/>
        <v>0</v>
      </c>
      <c r="Q361">
        <f t="shared" si="189"/>
        <v>0</v>
      </c>
      <c r="S361">
        <f t="shared" si="190"/>
        <v>0</v>
      </c>
      <c r="T361">
        <f t="shared" si="191"/>
        <v>0</v>
      </c>
      <c r="U361">
        <f t="shared" si="192"/>
        <v>0</v>
      </c>
      <c r="V361">
        <f t="shared" si="193"/>
        <v>0</v>
      </c>
      <c r="W361">
        <f t="shared" si="194"/>
        <v>0</v>
      </c>
      <c r="X361">
        <f t="shared" si="195"/>
        <v>0</v>
      </c>
      <c r="Y361">
        <f t="shared" si="196"/>
        <v>0</v>
      </c>
      <c r="Z361">
        <f t="shared" si="197"/>
        <v>0</v>
      </c>
      <c r="AA361" cm="1">
        <f t="array" ref="AA361">SUMPRODUCT((Z361&lt;$Z$2:$Z$407)/COUNTIF($Z$2:$Z$407,$Z$2:$Z$407))+1</f>
        <v>101.00000000000004</v>
      </c>
      <c r="AB361" t="s">
        <v>664</v>
      </c>
    </row>
    <row r="362" spans="1:28" x14ac:dyDescent="0.15">
      <c r="A362" t="s">
        <v>719</v>
      </c>
      <c r="B362" t="s">
        <v>719</v>
      </c>
      <c r="C362" t="s">
        <v>721</v>
      </c>
      <c r="D362" t="s">
        <v>11</v>
      </c>
      <c r="E362" t="s">
        <v>1187</v>
      </c>
      <c r="F362" t="s">
        <v>542</v>
      </c>
      <c r="G362" t="s">
        <v>1147</v>
      </c>
      <c r="H362" t="s">
        <v>47</v>
      </c>
      <c r="I362" t="s">
        <v>1147</v>
      </c>
      <c r="J362" t="s">
        <v>47</v>
      </c>
      <c r="K362" t="s">
        <v>1147</v>
      </c>
      <c r="L362" t="s">
        <v>47</v>
      </c>
      <c r="M362" t="s">
        <v>1147</v>
      </c>
      <c r="N362" t="str">
        <f t="shared" si="186"/>
        <v>0</v>
      </c>
      <c r="O362" s="70">
        <f t="shared" si="187"/>
        <v>0</v>
      </c>
      <c r="P362">
        <f t="shared" si="188"/>
        <v>0</v>
      </c>
      <c r="Q362">
        <f t="shared" si="189"/>
        <v>0</v>
      </c>
      <c r="S362">
        <f t="shared" si="190"/>
        <v>0</v>
      </c>
      <c r="T362">
        <f t="shared" si="191"/>
        <v>0</v>
      </c>
      <c r="U362">
        <f t="shared" si="192"/>
        <v>0</v>
      </c>
      <c r="V362">
        <f t="shared" si="193"/>
        <v>0</v>
      </c>
      <c r="W362">
        <f t="shared" si="194"/>
        <v>0</v>
      </c>
      <c r="X362">
        <f t="shared" si="195"/>
        <v>0</v>
      </c>
      <c r="Y362">
        <f t="shared" si="196"/>
        <v>0</v>
      </c>
      <c r="Z362">
        <f t="shared" si="197"/>
        <v>0</v>
      </c>
      <c r="AA362" cm="1">
        <f t="array" ref="AA362">SUMPRODUCT((Z362&lt;$Z$2:$Z$407)/COUNTIF($Z$2:$Z$407,$Z$2:$Z$407))+1</f>
        <v>101.00000000000004</v>
      </c>
      <c r="AB362" t="s">
        <v>721</v>
      </c>
    </row>
    <row r="363" spans="1:28" x14ac:dyDescent="0.15">
      <c r="A363" t="s">
        <v>719</v>
      </c>
      <c r="B363" t="s">
        <v>719</v>
      </c>
      <c r="C363" t="s">
        <v>725</v>
      </c>
      <c r="D363" t="s">
        <v>16</v>
      </c>
      <c r="E363" t="s">
        <v>1187</v>
      </c>
      <c r="F363" t="s">
        <v>542</v>
      </c>
      <c r="G363" t="s">
        <v>1147</v>
      </c>
      <c r="H363" t="s">
        <v>47</v>
      </c>
      <c r="I363" t="s">
        <v>1147</v>
      </c>
      <c r="J363" t="s">
        <v>47</v>
      </c>
      <c r="K363" t="s">
        <v>1147</v>
      </c>
      <c r="L363" t="s">
        <v>47</v>
      </c>
      <c r="M363" t="s">
        <v>1147</v>
      </c>
      <c r="N363" t="str">
        <f t="shared" si="186"/>
        <v>0</v>
      </c>
      <c r="O363" s="70">
        <f t="shared" si="187"/>
        <v>0</v>
      </c>
      <c r="P363">
        <f t="shared" si="188"/>
        <v>0</v>
      </c>
      <c r="Q363">
        <f t="shared" si="189"/>
        <v>0</v>
      </c>
      <c r="S363">
        <f t="shared" si="190"/>
        <v>0</v>
      </c>
      <c r="T363">
        <f t="shared" si="191"/>
        <v>0</v>
      </c>
      <c r="U363">
        <f t="shared" si="192"/>
        <v>0</v>
      </c>
      <c r="V363">
        <f t="shared" si="193"/>
        <v>0</v>
      </c>
      <c r="W363">
        <f t="shared" si="194"/>
        <v>0</v>
      </c>
      <c r="X363">
        <f t="shared" si="195"/>
        <v>0</v>
      </c>
      <c r="Y363">
        <f t="shared" si="196"/>
        <v>0</v>
      </c>
      <c r="Z363">
        <f t="shared" si="197"/>
        <v>0</v>
      </c>
      <c r="AA363" cm="1">
        <f t="array" ref="AA363">SUMPRODUCT((Z363&lt;$Z$2:$Z$407)/COUNTIF($Z$2:$Z$407,$Z$2:$Z$407))+1</f>
        <v>101.00000000000004</v>
      </c>
      <c r="AB363" t="s">
        <v>725</v>
      </c>
    </row>
    <row r="364" spans="1:28" x14ac:dyDescent="0.15">
      <c r="A364" t="s">
        <v>719</v>
      </c>
      <c r="B364" t="s">
        <v>719</v>
      </c>
      <c r="C364" t="s">
        <v>730</v>
      </c>
      <c r="D364" t="s">
        <v>11</v>
      </c>
      <c r="E364" t="s">
        <v>1187</v>
      </c>
      <c r="F364" t="s">
        <v>723</v>
      </c>
      <c r="G364" t="s">
        <v>1147</v>
      </c>
      <c r="H364" t="s">
        <v>47</v>
      </c>
      <c r="I364" t="s">
        <v>1147</v>
      </c>
      <c r="J364" t="s">
        <v>47</v>
      </c>
      <c r="K364" t="s">
        <v>1147</v>
      </c>
      <c r="L364" t="s">
        <v>47</v>
      </c>
      <c r="M364" t="s">
        <v>1147</v>
      </c>
      <c r="N364" t="str">
        <f t="shared" si="186"/>
        <v>0</v>
      </c>
      <c r="O364" s="70">
        <f t="shared" si="187"/>
        <v>0</v>
      </c>
      <c r="P364">
        <f t="shared" si="188"/>
        <v>0</v>
      </c>
      <c r="Q364">
        <f t="shared" si="189"/>
        <v>0</v>
      </c>
      <c r="S364">
        <f t="shared" si="190"/>
        <v>0</v>
      </c>
      <c r="T364">
        <f t="shared" si="191"/>
        <v>0</v>
      </c>
      <c r="U364">
        <f t="shared" si="192"/>
        <v>0</v>
      </c>
      <c r="V364">
        <f t="shared" si="193"/>
        <v>0</v>
      </c>
      <c r="W364">
        <f t="shared" si="194"/>
        <v>0</v>
      </c>
      <c r="X364">
        <f t="shared" si="195"/>
        <v>0</v>
      </c>
      <c r="Y364">
        <f t="shared" si="196"/>
        <v>0</v>
      </c>
      <c r="Z364">
        <f t="shared" si="197"/>
        <v>0</v>
      </c>
      <c r="AA364" cm="1">
        <f t="array" ref="AA364">SUMPRODUCT((Z364&lt;$Z$2:$Z$407)/COUNTIF($Z$2:$Z$407,$Z$2:$Z$407))+1</f>
        <v>101.00000000000004</v>
      </c>
      <c r="AB364" t="s">
        <v>730</v>
      </c>
    </row>
    <row r="365" spans="1:28" x14ac:dyDescent="0.15">
      <c r="A365" t="s">
        <v>206</v>
      </c>
      <c r="B365" t="s">
        <v>742</v>
      </c>
      <c r="C365" t="s">
        <v>745</v>
      </c>
      <c r="D365" t="s">
        <v>16</v>
      </c>
      <c r="E365" t="s">
        <v>1187</v>
      </c>
      <c r="F365" t="s">
        <v>606</v>
      </c>
      <c r="G365" t="s">
        <v>1147</v>
      </c>
      <c r="H365" t="s">
        <v>47</v>
      </c>
      <c r="I365" t="s">
        <v>1147</v>
      </c>
      <c r="J365" t="s">
        <v>47</v>
      </c>
      <c r="K365" t="s">
        <v>1147</v>
      </c>
      <c r="L365" t="s">
        <v>47</v>
      </c>
      <c r="M365" t="s">
        <v>1147</v>
      </c>
      <c r="N365" t="str">
        <f t="shared" si="186"/>
        <v>0</v>
      </c>
      <c r="O365" s="70">
        <f t="shared" si="187"/>
        <v>0</v>
      </c>
      <c r="P365">
        <f t="shared" si="188"/>
        <v>0</v>
      </c>
      <c r="Q365">
        <f t="shared" si="189"/>
        <v>0</v>
      </c>
      <c r="S365">
        <f t="shared" si="190"/>
        <v>0</v>
      </c>
      <c r="T365">
        <f t="shared" si="191"/>
        <v>0</v>
      </c>
      <c r="U365">
        <f t="shared" si="192"/>
        <v>0</v>
      </c>
      <c r="V365">
        <f t="shared" si="193"/>
        <v>0</v>
      </c>
      <c r="W365">
        <f t="shared" si="194"/>
        <v>0</v>
      </c>
      <c r="X365">
        <f t="shared" si="195"/>
        <v>0</v>
      </c>
      <c r="Y365">
        <f t="shared" si="196"/>
        <v>0</v>
      </c>
      <c r="Z365">
        <f t="shared" si="197"/>
        <v>0</v>
      </c>
      <c r="AA365" cm="1">
        <f t="array" ref="AA365">SUMPRODUCT((Z365&lt;$Z$2:$Z$407)/COUNTIF($Z$2:$Z$407,$Z$2:$Z$407))+1</f>
        <v>101.00000000000004</v>
      </c>
      <c r="AB365" t="s">
        <v>745</v>
      </c>
    </row>
    <row r="366" spans="1:28" x14ac:dyDescent="0.15">
      <c r="A366" t="s">
        <v>206</v>
      </c>
      <c r="B366" t="s">
        <v>742</v>
      </c>
      <c r="C366" t="s">
        <v>746</v>
      </c>
      <c r="D366" t="s">
        <v>11</v>
      </c>
      <c r="E366" t="s">
        <v>1187</v>
      </c>
      <c r="F366" t="s">
        <v>606</v>
      </c>
      <c r="G366" t="s">
        <v>1147</v>
      </c>
      <c r="H366" t="s">
        <v>47</v>
      </c>
      <c r="I366" t="s">
        <v>1147</v>
      </c>
      <c r="J366" t="s">
        <v>47</v>
      </c>
      <c r="K366" t="s">
        <v>1147</v>
      </c>
      <c r="L366" t="s">
        <v>47</v>
      </c>
      <c r="M366" t="s">
        <v>1147</v>
      </c>
      <c r="N366" t="str">
        <f t="shared" si="186"/>
        <v>0</v>
      </c>
      <c r="O366" s="70">
        <f t="shared" si="187"/>
        <v>0</v>
      </c>
      <c r="P366">
        <f t="shared" si="188"/>
        <v>0</v>
      </c>
      <c r="Q366">
        <f t="shared" si="189"/>
        <v>0</v>
      </c>
      <c r="S366">
        <f t="shared" si="190"/>
        <v>0</v>
      </c>
      <c r="T366">
        <f t="shared" si="191"/>
        <v>0</v>
      </c>
      <c r="U366">
        <f t="shared" si="192"/>
        <v>0</v>
      </c>
      <c r="V366">
        <f t="shared" si="193"/>
        <v>0</v>
      </c>
      <c r="W366">
        <f t="shared" si="194"/>
        <v>0</v>
      </c>
      <c r="X366">
        <f t="shared" si="195"/>
        <v>0</v>
      </c>
      <c r="Y366">
        <f t="shared" si="196"/>
        <v>0</v>
      </c>
      <c r="Z366">
        <f t="shared" si="197"/>
        <v>0</v>
      </c>
      <c r="AA366" cm="1">
        <f t="array" ref="AA366">SUMPRODUCT((Z366&lt;$Z$2:$Z$407)/COUNTIF($Z$2:$Z$407,$Z$2:$Z$407))+1</f>
        <v>101.00000000000004</v>
      </c>
      <c r="AB366" t="s">
        <v>746</v>
      </c>
    </row>
    <row r="367" spans="1:28" x14ac:dyDescent="0.15">
      <c r="A367" t="s">
        <v>206</v>
      </c>
      <c r="B367" t="s">
        <v>742</v>
      </c>
      <c r="C367" s="70" t="s">
        <v>1276</v>
      </c>
      <c r="D367" t="s">
        <v>11</v>
      </c>
      <c r="E367" t="s">
        <v>1187</v>
      </c>
      <c r="F367" t="s">
        <v>606</v>
      </c>
      <c r="G367" t="s">
        <v>1147</v>
      </c>
      <c r="H367" t="s">
        <v>47</v>
      </c>
      <c r="I367" t="s">
        <v>1147</v>
      </c>
      <c r="J367" t="s">
        <v>47</v>
      </c>
      <c r="K367" t="s">
        <v>1147</v>
      </c>
      <c r="L367" t="s">
        <v>47</v>
      </c>
      <c r="M367" t="s">
        <v>1147</v>
      </c>
      <c r="N367" t="str">
        <f t="shared" si="186"/>
        <v>0</v>
      </c>
      <c r="O367" s="70">
        <f t="shared" si="187"/>
        <v>0</v>
      </c>
      <c r="P367">
        <f t="shared" si="188"/>
        <v>0</v>
      </c>
      <c r="Q367">
        <f t="shared" si="189"/>
        <v>0</v>
      </c>
      <c r="S367">
        <f t="shared" si="190"/>
        <v>0</v>
      </c>
      <c r="T367">
        <f t="shared" si="191"/>
        <v>0</v>
      </c>
      <c r="U367">
        <f t="shared" si="192"/>
        <v>0</v>
      </c>
      <c r="V367">
        <f t="shared" si="193"/>
        <v>0</v>
      </c>
      <c r="W367">
        <f t="shared" si="194"/>
        <v>0</v>
      </c>
      <c r="X367">
        <f t="shared" si="195"/>
        <v>0</v>
      </c>
      <c r="Y367">
        <f t="shared" si="196"/>
        <v>0</v>
      </c>
      <c r="Z367">
        <f t="shared" si="197"/>
        <v>0</v>
      </c>
      <c r="AA367" cm="1">
        <f t="array" ref="AA367">SUMPRODUCT((Z367&lt;$Z$2:$Z$407)/COUNTIF($Z$2:$Z$407,$Z$2:$Z$407))+1</f>
        <v>101.00000000000004</v>
      </c>
      <c r="AB367" t="s">
        <v>747</v>
      </c>
    </row>
    <row r="368" spans="1:28" x14ac:dyDescent="0.15">
      <c r="A368" t="s">
        <v>206</v>
      </c>
      <c r="B368" t="s">
        <v>742</v>
      </c>
      <c r="C368" t="s">
        <v>750</v>
      </c>
      <c r="D368" t="s">
        <v>11</v>
      </c>
      <c r="E368" t="s">
        <v>1187</v>
      </c>
      <c r="F368" t="s">
        <v>606</v>
      </c>
      <c r="G368" t="s">
        <v>1147</v>
      </c>
      <c r="H368" t="s">
        <v>47</v>
      </c>
      <c r="I368" t="s">
        <v>1147</v>
      </c>
      <c r="J368" t="s">
        <v>47</v>
      </c>
      <c r="K368" t="s">
        <v>1147</v>
      </c>
      <c r="L368" t="s">
        <v>47</v>
      </c>
      <c r="M368" t="s">
        <v>1147</v>
      </c>
      <c r="N368" t="str">
        <f t="shared" si="186"/>
        <v>0</v>
      </c>
      <c r="O368" s="70">
        <f t="shared" si="187"/>
        <v>0</v>
      </c>
      <c r="P368">
        <f t="shared" si="188"/>
        <v>0</v>
      </c>
      <c r="Q368">
        <f t="shared" si="189"/>
        <v>0</v>
      </c>
      <c r="S368">
        <f t="shared" si="190"/>
        <v>0</v>
      </c>
      <c r="T368">
        <f t="shared" si="191"/>
        <v>0</v>
      </c>
      <c r="U368">
        <f t="shared" si="192"/>
        <v>0</v>
      </c>
      <c r="V368">
        <f t="shared" si="193"/>
        <v>0</v>
      </c>
      <c r="W368">
        <f t="shared" si="194"/>
        <v>0</v>
      </c>
      <c r="X368">
        <f t="shared" si="195"/>
        <v>0</v>
      </c>
      <c r="Y368">
        <f t="shared" si="196"/>
        <v>0</v>
      </c>
      <c r="Z368">
        <f t="shared" si="197"/>
        <v>0</v>
      </c>
      <c r="AA368" cm="1">
        <f t="array" ref="AA368">SUMPRODUCT((Z368&lt;$Z$2:$Z$407)/COUNTIF($Z$2:$Z$407,$Z$2:$Z$407))+1</f>
        <v>101.00000000000004</v>
      </c>
      <c r="AB368" t="s">
        <v>750</v>
      </c>
    </row>
    <row r="369" spans="1:28" x14ac:dyDescent="0.15">
      <c r="A369" t="s">
        <v>206</v>
      </c>
      <c r="B369" t="s">
        <v>742</v>
      </c>
      <c r="C369" t="s">
        <v>751</v>
      </c>
      <c r="D369" t="s">
        <v>11</v>
      </c>
      <c r="E369" t="s">
        <v>1187</v>
      </c>
      <c r="F369" t="s">
        <v>606</v>
      </c>
      <c r="G369" t="s">
        <v>1147</v>
      </c>
      <c r="H369" t="s">
        <v>47</v>
      </c>
      <c r="I369" t="s">
        <v>1147</v>
      </c>
      <c r="J369" t="s">
        <v>47</v>
      </c>
      <c r="K369" t="s">
        <v>1147</v>
      </c>
      <c r="L369" t="s">
        <v>47</v>
      </c>
      <c r="M369" t="s">
        <v>1147</v>
      </c>
      <c r="N369" t="str">
        <f t="shared" si="186"/>
        <v>0</v>
      </c>
      <c r="O369" s="70">
        <f t="shared" si="187"/>
        <v>0</v>
      </c>
      <c r="P369">
        <f t="shared" si="188"/>
        <v>0</v>
      </c>
      <c r="Q369">
        <f t="shared" si="189"/>
        <v>0</v>
      </c>
      <c r="S369">
        <f t="shared" si="190"/>
        <v>0</v>
      </c>
      <c r="T369">
        <f t="shared" si="191"/>
        <v>0</v>
      </c>
      <c r="U369">
        <f t="shared" si="192"/>
        <v>0</v>
      </c>
      <c r="V369">
        <f t="shared" si="193"/>
        <v>0</v>
      </c>
      <c r="W369">
        <f t="shared" si="194"/>
        <v>0</v>
      </c>
      <c r="X369">
        <f t="shared" si="195"/>
        <v>0</v>
      </c>
      <c r="Y369">
        <f t="shared" si="196"/>
        <v>0</v>
      </c>
      <c r="Z369">
        <f t="shared" si="197"/>
        <v>0</v>
      </c>
      <c r="AA369" cm="1">
        <f t="array" ref="AA369">SUMPRODUCT((Z369&lt;$Z$2:$Z$407)/COUNTIF($Z$2:$Z$407,$Z$2:$Z$407))+1</f>
        <v>101.00000000000004</v>
      </c>
      <c r="AB369" t="s">
        <v>751</v>
      </c>
    </row>
    <row r="370" spans="1:28" s="88" customFormat="1" x14ac:dyDescent="0.15">
      <c r="A370" t="s">
        <v>206</v>
      </c>
      <c r="B370" t="s">
        <v>742</v>
      </c>
      <c r="C370" t="s">
        <v>752</v>
      </c>
      <c r="D370" t="s">
        <v>16</v>
      </c>
      <c r="E370" t="s">
        <v>1187</v>
      </c>
      <c r="F370" t="s">
        <v>606</v>
      </c>
      <c r="G370" t="s">
        <v>1147</v>
      </c>
      <c r="H370" t="s">
        <v>47</v>
      </c>
      <c r="I370" t="s">
        <v>1147</v>
      </c>
      <c r="J370" t="s">
        <v>47</v>
      </c>
      <c r="K370" t="s">
        <v>1147</v>
      </c>
      <c r="L370" t="s">
        <v>47</v>
      </c>
      <c r="M370" t="s">
        <v>1147</v>
      </c>
      <c r="N370" t="str">
        <f t="shared" si="186"/>
        <v>0</v>
      </c>
      <c r="O370" s="70">
        <f t="shared" si="187"/>
        <v>0</v>
      </c>
      <c r="P370">
        <f t="shared" si="188"/>
        <v>0</v>
      </c>
      <c r="Q370">
        <f t="shared" si="189"/>
        <v>0</v>
      </c>
      <c r="R370"/>
      <c r="S370">
        <f t="shared" si="190"/>
        <v>0</v>
      </c>
      <c r="T370">
        <f t="shared" si="191"/>
        <v>0</v>
      </c>
      <c r="U370">
        <f t="shared" si="192"/>
        <v>0</v>
      </c>
      <c r="V370">
        <f t="shared" si="193"/>
        <v>0</v>
      </c>
      <c r="W370">
        <f t="shared" si="194"/>
        <v>0</v>
      </c>
      <c r="X370">
        <f t="shared" si="195"/>
        <v>0</v>
      </c>
      <c r="Y370">
        <f t="shared" si="196"/>
        <v>0</v>
      </c>
      <c r="Z370">
        <f t="shared" si="197"/>
        <v>0</v>
      </c>
      <c r="AA370" cm="1">
        <f t="array" ref="AA370">SUMPRODUCT((Z370&lt;$Z$2:$Z$407)/COUNTIF($Z$2:$Z$407,$Z$2:$Z$407))+1</f>
        <v>101.00000000000004</v>
      </c>
      <c r="AB370" t="s">
        <v>752</v>
      </c>
    </row>
    <row r="371" spans="1:28" s="88" customFormat="1" hidden="1" x14ac:dyDescent="0.15"/>
    <row r="372" spans="1:28" x14ac:dyDescent="0.15">
      <c r="A372" t="s">
        <v>206</v>
      </c>
      <c r="B372" t="s">
        <v>742</v>
      </c>
      <c r="C372" t="s">
        <v>753</v>
      </c>
      <c r="D372" t="s">
        <v>16</v>
      </c>
      <c r="E372" t="s">
        <v>1187</v>
      </c>
      <c r="F372" t="s">
        <v>606</v>
      </c>
      <c r="G372" t="s">
        <v>1147</v>
      </c>
      <c r="H372" t="s">
        <v>47</v>
      </c>
      <c r="I372" t="s">
        <v>1147</v>
      </c>
      <c r="J372" t="s">
        <v>47</v>
      </c>
      <c r="K372" t="s">
        <v>1147</v>
      </c>
      <c r="L372" t="s">
        <v>47</v>
      </c>
      <c r="M372" t="s">
        <v>1147</v>
      </c>
      <c r="N372" t="str">
        <f t="shared" ref="N372:N387" si="198">E372</f>
        <v>0</v>
      </c>
      <c r="O372" s="70">
        <f t="shared" ref="O372:O387" si="199">COUNTIF(H372,"US")</f>
        <v>0</v>
      </c>
      <c r="P372">
        <f t="shared" ref="P372:P387" si="200">COUNTIF(J372,"US")</f>
        <v>0</v>
      </c>
      <c r="Q372">
        <f t="shared" ref="Q372:Q387" si="201">COUNTIF(L372,"US")</f>
        <v>0</v>
      </c>
      <c r="S372">
        <f t="shared" ref="S372:S387" si="202">IF(R372=0,0,IF(R372=0.5,3,6))</f>
        <v>0</v>
      </c>
      <c r="T372">
        <f t="shared" ref="T372:T387" si="203">IF(O372=1,6,0)</f>
        <v>0</v>
      </c>
      <c r="U372">
        <f t="shared" ref="U372:U387" si="204">IF(R372=0,0,IF(R372=0.5,3,6))</f>
        <v>0</v>
      </c>
      <c r="V372">
        <f t="shared" ref="V372:V387" si="205">IF(Q372=1,7,0)</f>
        <v>0</v>
      </c>
      <c r="W372">
        <f t="shared" ref="W372:W387" si="206">IF(O372=1,11,0)</f>
        <v>0</v>
      </c>
      <c r="X372">
        <f t="shared" ref="X372:X387" si="207">IF(P372=1,14,0)</f>
        <v>0</v>
      </c>
      <c r="Y372">
        <f t="shared" ref="Y372:Y387" si="208">(0.5*N372)*100</f>
        <v>0</v>
      </c>
      <c r="Z372">
        <f t="shared" ref="Z372:Z387" si="209">SUM(S372:Y372)</f>
        <v>0</v>
      </c>
      <c r="AA372" cm="1">
        <f t="array" ref="AA372">SUMPRODUCT((Z372&lt;$Z$2:$Z$407)/COUNTIF($Z$2:$Z$407,$Z$2:$Z$407))+1</f>
        <v>101.00000000000004</v>
      </c>
      <c r="AB372" t="s">
        <v>753</v>
      </c>
    </row>
    <row r="373" spans="1:28" x14ac:dyDescent="0.15">
      <c r="A373" t="s">
        <v>206</v>
      </c>
      <c r="B373" t="s">
        <v>742</v>
      </c>
      <c r="C373" t="s">
        <v>756</v>
      </c>
      <c r="D373" t="s">
        <v>16</v>
      </c>
      <c r="E373" t="s">
        <v>1187</v>
      </c>
      <c r="F373" t="s">
        <v>534</v>
      </c>
      <c r="G373" t="s">
        <v>1147</v>
      </c>
      <c r="H373" t="s">
        <v>47</v>
      </c>
      <c r="I373" t="s">
        <v>1147</v>
      </c>
      <c r="J373" t="s">
        <v>47</v>
      </c>
      <c r="K373" t="s">
        <v>1147</v>
      </c>
      <c r="L373" t="s">
        <v>47</v>
      </c>
      <c r="M373" t="s">
        <v>1147</v>
      </c>
      <c r="N373" t="str">
        <f t="shared" si="198"/>
        <v>0</v>
      </c>
      <c r="O373" s="70">
        <f t="shared" si="199"/>
        <v>0</v>
      </c>
      <c r="P373">
        <f t="shared" si="200"/>
        <v>0</v>
      </c>
      <c r="Q373">
        <f t="shared" si="201"/>
        <v>0</v>
      </c>
      <c r="S373">
        <f t="shared" si="202"/>
        <v>0</v>
      </c>
      <c r="T373">
        <f t="shared" si="203"/>
        <v>0</v>
      </c>
      <c r="U373">
        <f t="shared" si="204"/>
        <v>0</v>
      </c>
      <c r="V373">
        <f t="shared" si="205"/>
        <v>0</v>
      </c>
      <c r="W373">
        <f t="shared" si="206"/>
        <v>0</v>
      </c>
      <c r="X373">
        <f t="shared" si="207"/>
        <v>0</v>
      </c>
      <c r="Y373">
        <f t="shared" si="208"/>
        <v>0</v>
      </c>
      <c r="Z373">
        <f t="shared" si="209"/>
        <v>0</v>
      </c>
      <c r="AA373" cm="1">
        <f t="array" ref="AA373">SUMPRODUCT((Z373&lt;$Z$2:$Z$407)/COUNTIF($Z$2:$Z$407,$Z$2:$Z$407))+1</f>
        <v>101.00000000000004</v>
      </c>
      <c r="AB373" t="s">
        <v>756</v>
      </c>
    </row>
    <row r="374" spans="1:28" x14ac:dyDescent="0.15">
      <c r="A374" t="s">
        <v>206</v>
      </c>
      <c r="B374" t="s">
        <v>742</v>
      </c>
      <c r="C374" t="s">
        <v>757</v>
      </c>
      <c r="D374" t="s">
        <v>11</v>
      </c>
      <c r="E374" t="s">
        <v>1187</v>
      </c>
      <c r="F374" t="s">
        <v>606</v>
      </c>
      <c r="G374" t="s">
        <v>1147</v>
      </c>
      <c r="H374" t="s">
        <v>47</v>
      </c>
      <c r="I374" t="s">
        <v>1147</v>
      </c>
      <c r="J374" t="s">
        <v>47</v>
      </c>
      <c r="K374" t="s">
        <v>1147</v>
      </c>
      <c r="L374" t="s">
        <v>47</v>
      </c>
      <c r="M374" t="s">
        <v>1147</v>
      </c>
      <c r="N374" t="str">
        <f t="shared" si="198"/>
        <v>0</v>
      </c>
      <c r="O374" s="70">
        <f t="shared" si="199"/>
        <v>0</v>
      </c>
      <c r="P374">
        <f t="shared" si="200"/>
        <v>0</v>
      </c>
      <c r="Q374">
        <f t="shared" si="201"/>
        <v>0</v>
      </c>
      <c r="S374">
        <f t="shared" si="202"/>
        <v>0</v>
      </c>
      <c r="T374">
        <f t="shared" si="203"/>
        <v>0</v>
      </c>
      <c r="U374">
        <f t="shared" si="204"/>
        <v>0</v>
      </c>
      <c r="V374">
        <f t="shared" si="205"/>
        <v>0</v>
      </c>
      <c r="W374">
        <f t="shared" si="206"/>
        <v>0</v>
      </c>
      <c r="X374">
        <f t="shared" si="207"/>
        <v>0</v>
      </c>
      <c r="Y374">
        <f t="shared" si="208"/>
        <v>0</v>
      </c>
      <c r="Z374">
        <f t="shared" si="209"/>
        <v>0</v>
      </c>
      <c r="AA374" cm="1">
        <f t="array" ref="AA374">SUMPRODUCT((Z374&lt;$Z$2:$Z$407)/COUNTIF($Z$2:$Z$407,$Z$2:$Z$407))+1</f>
        <v>101.00000000000004</v>
      </c>
      <c r="AB374" t="s">
        <v>757</v>
      </c>
    </row>
    <row r="375" spans="1:28" x14ac:dyDescent="0.15">
      <c r="A375" t="s">
        <v>206</v>
      </c>
      <c r="B375" t="s">
        <v>742</v>
      </c>
      <c r="C375" t="s">
        <v>758</v>
      </c>
      <c r="D375" t="s">
        <v>11</v>
      </c>
      <c r="E375" t="s">
        <v>1187</v>
      </c>
      <c r="F375" t="s">
        <v>606</v>
      </c>
      <c r="G375" t="s">
        <v>1147</v>
      </c>
      <c r="H375" t="s">
        <v>47</v>
      </c>
      <c r="I375" t="s">
        <v>1147</v>
      </c>
      <c r="J375" t="s">
        <v>47</v>
      </c>
      <c r="K375" t="s">
        <v>1147</v>
      </c>
      <c r="L375" t="s">
        <v>47</v>
      </c>
      <c r="M375" t="s">
        <v>1147</v>
      </c>
      <c r="N375" t="str">
        <f t="shared" si="198"/>
        <v>0</v>
      </c>
      <c r="O375" s="70">
        <f t="shared" si="199"/>
        <v>0</v>
      </c>
      <c r="P375">
        <f t="shared" si="200"/>
        <v>0</v>
      </c>
      <c r="Q375">
        <f t="shared" si="201"/>
        <v>0</v>
      </c>
      <c r="S375">
        <f t="shared" si="202"/>
        <v>0</v>
      </c>
      <c r="T375">
        <f t="shared" si="203"/>
        <v>0</v>
      </c>
      <c r="U375">
        <f t="shared" si="204"/>
        <v>0</v>
      </c>
      <c r="V375">
        <f t="shared" si="205"/>
        <v>0</v>
      </c>
      <c r="W375">
        <f t="shared" si="206"/>
        <v>0</v>
      </c>
      <c r="X375">
        <f t="shared" si="207"/>
        <v>0</v>
      </c>
      <c r="Y375">
        <f t="shared" si="208"/>
        <v>0</v>
      </c>
      <c r="Z375">
        <f t="shared" si="209"/>
        <v>0</v>
      </c>
      <c r="AA375" cm="1">
        <f t="array" ref="AA375">SUMPRODUCT((Z375&lt;$Z$2:$Z$407)/COUNTIF($Z$2:$Z$407,$Z$2:$Z$407))+1</f>
        <v>101.00000000000004</v>
      </c>
      <c r="AB375" t="s">
        <v>758</v>
      </c>
    </row>
    <row r="376" spans="1:28" x14ac:dyDescent="0.15">
      <c r="A376" t="s">
        <v>206</v>
      </c>
      <c r="B376" t="s">
        <v>742</v>
      </c>
      <c r="C376" t="s">
        <v>761</v>
      </c>
      <c r="D376" t="s">
        <v>16</v>
      </c>
      <c r="E376" t="s">
        <v>1187</v>
      </c>
      <c r="F376" t="s">
        <v>542</v>
      </c>
      <c r="G376" t="s">
        <v>312</v>
      </c>
      <c r="H376" t="s">
        <v>47</v>
      </c>
      <c r="I376" t="s">
        <v>1147</v>
      </c>
      <c r="J376" t="s">
        <v>47</v>
      </c>
      <c r="K376" t="s">
        <v>1147</v>
      </c>
      <c r="L376" t="s">
        <v>47</v>
      </c>
      <c r="M376" t="s">
        <v>1147</v>
      </c>
      <c r="N376" t="str">
        <f t="shared" si="198"/>
        <v>0</v>
      </c>
      <c r="O376" s="70">
        <f t="shared" si="199"/>
        <v>0</v>
      </c>
      <c r="P376">
        <f t="shared" si="200"/>
        <v>0</v>
      </c>
      <c r="Q376">
        <f t="shared" si="201"/>
        <v>0</v>
      </c>
      <c r="S376">
        <f t="shared" si="202"/>
        <v>0</v>
      </c>
      <c r="T376">
        <f t="shared" si="203"/>
        <v>0</v>
      </c>
      <c r="U376">
        <f t="shared" si="204"/>
        <v>0</v>
      </c>
      <c r="V376">
        <f t="shared" si="205"/>
        <v>0</v>
      </c>
      <c r="W376">
        <f t="shared" si="206"/>
        <v>0</v>
      </c>
      <c r="X376">
        <f t="shared" si="207"/>
        <v>0</v>
      </c>
      <c r="Y376">
        <f t="shared" si="208"/>
        <v>0</v>
      </c>
      <c r="Z376">
        <f t="shared" si="209"/>
        <v>0</v>
      </c>
      <c r="AA376" cm="1">
        <f t="array" ref="AA376">SUMPRODUCT((Z376&lt;$Z$2:$Z$407)/COUNTIF($Z$2:$Z$407,$Z$2:$Z$407))+1</f>
        <v>101.00000000000004</v>
      </c>
      <c r="AB376" t="s">
        <v>761</v>
      </c>
    </row>
    <row r="377" spans="1:28" x14ac:dyDescent="0.15">
      <c r="A377" t="s">
        <v>206</v>
      </c>
      <c r="B377" t="s">
        <v>742</v>
      </c>
      <c r="C377" t="s">
        <v>762</v>
      </c>
      <c r="D377" t="s">
        <v>16</v>
      </c>
      <c r="E377" t="s">
        <v>1187</v>
      </c>
      <c r="F377" t="s">
        <v>534</v>
      </c>
      <c r="G377" t="s">
        <v>763</v>
      </c>
      <c r="H377" t="s">
        <v>47</v>
      </c>
      <c r="I377" t="s">
        <v>1147</v>
      </c>
      <c r="J377" t="s">
        <v>47</v>
      </c>
      <c r="K377" t="s">
        <v>1147</v>
      </c>
      <c r="L377" t="s">
        <v>47</v>
      </c>
      <c r="M377" t="s">
        <v>1147</v>
      </c>
      <c r="N377" t="str">
        <f t="shared" si="198"/>
        <v>0</v>
      </c>
      <c r="O377" s="70">
        <f t="shared" si="199"/>
        <v>0</v>
      </c>
      <c r="P377">
        <f t="shared" si="200"/>
        <v>0</v>
      </c>
      <c r="Q377">
        <f t="shared" si="201"/>
        <v>0</v>
      </c>
      <c r="S377">
        <f t="shared" si="202"/>
        <v>0</v>
      </c>
      <c r="T377">
        <f t="shared" si="203"/>
        <v>0</v>
      </c>
      <c r="U377">
        <f t="shared" si="204"/>
        <v>0</v>
      </c>
      <c r="V377">
        <f t="shared" si="205"/>
        <v>0</v>
      </c>
      <c r="W377">
        <f t="shared" si="206"/>
        <v>0</v>
      </c>
      <c r="X377">
        <f t="shared" si="207"/>
        <v>0</v>
      </c>
      <c r="Y377">
        <f t="shared" si="208"/>
        <v>0</v>
      </c>
      <c r="Z377">
        <f t="shared" si="209"/>
        <v>0</v>
      </c>
      <c r="AA377" cm="1">
        <f t="array" ref="AA377">SUMPRODUCT((Z377&lt;$Z$2:$Z$407)/COUNTIF($Z$2:$Z$407,$Z$2:$Z$407))+1</f>
        <v>101.00000000000004</v>
      </c>
      <c r="AB377" t="s">
        <v>762</v>
      </c>
    </row>
    <row r="378" spans="1:28" x14ac:dyDescent="0.15">
      <c r="A378" t="s">
        <v>206</v>
      </c>
      <c r="B378" t="s">
        <v>742</v>
      </c>
      <c r="C378" t="s">
        <v>767</v>
      </c>
      <c r="D378" t="s">
        <v>16</v>
      </c>
      <c r="E378" t="s">
        <v>1187</v>
      </c>
      <c r="F378" t="s">
        <v>606</v>
      </c>
      <c r="G378" t="s">
        <v>1147</v>
      </c>
      <c r="H378" t="s">
        <v>47</v>
      </c>
      <c r="I378" t="s">
        <v>1147</v>
      </c>
      <c r="J378" t="s">
        <v>47</v>
      </c>
      <c r="K378" t="s">
        <v>1147</v>
      </c>
      <c r="L378" t="s">
        <v>47</v>
      </c>
      <c r="M378" t="s">
        <v>1147</v>
      </c>
      <c r="N378" t="str">
        <f t="shared" si="198"/>
        <v>0</v>
      </c>
      <c r="O378" s="70">
        <f t="shared" si="199"/>
        <v>0</v>
      </c>
      <c r="P378">
        <f t="shared" si="200"/>
        <v>0</v>
      </c>
      <c r="Q378">
        <f t="shared" si="201"/>
        <v>0</v>
      </c>
      <c r="S378">
        <f t="shared" si="202"/>
        <v>0</v>
      </c>
      <c r="T378">
        <f t="shared" si="203"/>
        <v>0</v>
      </c>
      <c r="U378">
        <f t="shared" si="204"/>
        <v>0</v>
      </c>
      <c r="V378">
        <f t="shared" si="205"/>
        <v>0</v>
      </c>
      <c r="W378">
        <f t="shared" si="206"/>
        <v>0</v>
      </c>
      <c r="X378">
        <f t="shared" si="207"/>
        <v>0</v>
      </c>
      <c r="Y378">
        <f t="shared" si="208"/>
        <v>0</v>
      </c>
      <c r="Z378">
        <f t="shared" si="209"/>
        <v>0</v>
      </c>
      <c r="AA378" cm="1">
        <f t="array" ref="AA378">SUMPRODUCT((Z378&lt;$Z$2:$Z$407)/COUNTIF($Z$2:$Z$407,$Z$2:$Z$407))+1</f>
        <v>101.00000000000004</v>
      </c>
      <c r="AB378" t="s">
        <v>767</v>
      </c>
    </row>
    <row r="379" spans="1:28" x14ac:dyDescent="0.15">
      <c r="A379" t="s">
        <v>206</v>
      </c>
      <c r="B379" t="s">
        <v>206</v>
      </c>
      <c r="C379" t="s">
        <v>768</v>
      </c>
      <c r="D379" t="s">
        <v>16</v>
      </c>
      <c r="E379" t="s">
        <v>1187</v>
      </c>
      <c r="F379" t="s">
        <v>606</v>
      </c>
      <c r="G379" t="s">
        <v>1147</v>
      </c>
      <c r="H379" t="s">
        <v>47</v>
      </c>
      <c r="I379" t="s">
        <v>1147</v>
      </c>
      <c r="J379" t="s">
        <v>47</v>
      </c>
      <c r="K379" t="s">
        <v>1147</v>
      </c>
      <c r="L379" t="s">
        <v>47</v>
      </c>
      <c r="M379" t="s">
        <v>1147</v>
      </c>
      <c r="N379" t="str">
        <f t="shared" si="198"/>
        <v>0</v>
      </c>
      <c r="O379" s="70">
        <f t="shared" si="199"/>
        <v>0</v>
      </c>
      <c r="P379">
        <f t="shared" si="200"/>
        <v>0</v>
      </c>
      <c r="Q379">
        <f t="shared" si="201"/>
        <v>0</v>
      </c>
      <c r="S379">
        <f t="shared" si="202"/>
        <v>0</v>
      </c>
      <c r="T379">
        <f t="shared" si="203"/>
        <v>0</v>
      </c>
      <c r="U379">
        <f t="shared" si="204"/>
        <v>0</v>
      </c>
      <c r="V379">
        <f t="shared" si="205"/>
        <v>0</v>
      </c>
      <c r="W379">
        <f t="shared" si="206"/>
        <v>0</v>
      </c>
      <c r="X379">
        <f t="shared" si="207"/>
        <v>0</v>
      </c>
      <c r="Y379">
        <f t="shared" si="208"/>
        <v>0</v>
      </c>
      <c r="Z379">
        <f t="shared" si="209"/>
        <v>0</v>
      </c>
      <c r="AA379" cm="1">
        <f t="array" ref="AA379">SUMPRODUCT((Z379&lt;$Z$2:$Z$407)/COUNTIF($Z$2:$Z$407,$Z$2:$Z$407))+1</f>
        <v>101.00000000000004</v>
      </c>
      <c r="AB379" t="s">
        <v>768</v>
      </c>
    </row>
    <row r="380" spans="1:28" x14ac:dyDescent="0.15">
      <c r="A380" t="s">
        <v>206</v>
      </c>
      <c r="B380" t="s">
        <v>206</v>
      </c>
      <c r="C380" t="s">
        <v>770</v>
      </c>
      <c r="D380" t="s">
        <v>16</v>
      </c>
      <c r="E380" t="s">
        <v>1187</v>
      </c>
      <c r="F380" t="s">
        <v>723</v>
      </c>
      <c r="G380" t="s">
        <v>771</v>
      </c>
      <c r="H380" t="s">
        <v>47</v>
      </c>
      <c r="I380" t="s">
        <v>1147</v>
      </c>
      <c r="J380" t="s">
        <v>47</v>
      </c>
      <c r="K380" t="s">
        <v>1147</v>
      </c>
      <c r="L380" t="s">
        <v>47</v>
      </c>
      <c r="M380" t="s">
        <v>1147</v>
      </c>
      <c r="N380" t="str">
        <f t="shared" si="198"/>
        <v>0</v>
      </c>
      <c r="O380" s="70">
        <f t="shared" si="199"/>
        <v>0</v>
      </c>
      <c r="P380">
        <f t="shared" si="200"/>
        <v>0</v>
      </c>
      <c r="Q380">
        <f t="shared" si="201"/>
        <v>0</v>
      </c>
      <c r="S380">
        <f t="shared" si="202"/>
        <v>0</v>
      </c>
      <c r="T380">
        <f t="shared" si="203"/>
        <v>0</v>
      </c>
      <c r="U380">
        <f t="shared" si="204"/>
        <v>0</v>
      </c>
      <c r="V380">
        <f t="shared" si="205"/>
        <v>0</v>
      </c>
      <c r="W380">
        <f t="shared" si="206"/>
        <v>0</v>
      </c>
      <c r="X380">
        <f t="shared" si="207"/>
        <v>0</v>
      </c>
      <c r="Y380">
        <f t="shared" si="208"/>
        <v>0</v>
      </c>
      <c r="Z380">
        <f t="shared" si="209"/>
        <v>0</v>
      </c>
      <c r="AA380" cm="1">
        <f t="array" ref="AA380">SUMPRODUCT((Z380&lt;$Z$2:$Z$407)/COUNTIF($Z$2:$Z$407,$Z$2:$Z$407))+1</f>
        <v>101.00000000000004</v>
      </c>
      <c r="AB380" t="s">
        <v>770</v>
      </c>
    </row>
    <row r="381" spans="1:28" x14ac:dyDescent="0.15">
      <c r="A381" t="s">
        <v>206</v>
      </c>
      <c r="B381" t="s">
        <v>206</v>
      </c>
      <c r="C381" t="s">
        <v>777</v>
      </c>
      <c r="D381" t="s">
        <v>11</v>
      </c>
      <c r="E381" t="s">
        <v>1187</v>
      </c>
      <c r="F381" t="s">
        <v>606</v>
      </c>
      <c r="G381" t="s">
        <v>1147</v>
      </c>
      <c r="H381" t="s">
        <v>47</v>
      </c>
      <c r="I381" t="s">
        <v>1147</v>
      </c>
      <c r="J381" t="s">
        <v>47</v>
      </c>
      <c r="K381" t="s">
        <v>1147</v>
      </c>
      <c r="L381" t="s">
        <v>47</v>
      </c>
      <c r="M381" t="s">
        <v>1147</v>
      </c>
      <c r="N381" t="str">
        <f t="shared" si="198"/>
        <v>0</v>
      </c>
      <c r="O381" s="70">
        <f t="shared" si="199"/>
        <v>0</v>
      </c>
      <c r="P381">
        <f t="shared" si="200"/>
        <v>0</v>
      </c>
      <c r="Q381">
        <f t="shared" si="201"/>
        <v>0</v>
      </c>
      <c r="S381">
        <f t="shared" si="202"/>
        <v>0</v>
      </c>
      <c r="T381">
        <f t="shared" si="203"/>
        <v>0</v>
      </c>
      <c r="U381">
        <f t="shared" si="204"/>
        <v>0</v>
      </c>
      <c r="V381">
        <f t="shared" si="205"/>
        <v>0</v>
      </c>
      <c r="W381">
        <f t="shared" si="206"/>
        <v>0</v>
      </c>
      <c r="X381">
        <f t="shared" si="207"/>
        <v>0</v>
      </c>
      <c r="Y381">
        <f t="shared" si="208"/>
        <v>0</v>
      </c>
      <c r="Z381">
        <f t="shared" si="209"/>
        <v>0</v>
      </c>
      <c r="AA381" cm="1">
        <f t="array" ref="AA381">SUMPRODUCT((Z381&lt;$Z$2:$Z$407)/COUNTIF($Z$2:$Z$407,$Z$2:$Z$407))+1</f>
        <v>101.00000000000004</v>
      </c>
      <c r="AB381" t="s">
        <v>777</v>
      </c>
    </row>
    <row r="382" spans="1:28" x14ac:dyDescent="0.15">
      <c r="A382" t="s">
        <v>206</v>
      </c>
      <c r="B382" t="s">
        <v>206</v>
      </c>
      <c r="C382" t="s">
        <v>778</v>
      </c>
      <c r="D382" t="s">
        <v>11</v>
      </c>
      <c r="E382" t="s">
        <v>1187</v>
      </c>
      <c r="F382" t="s">
        <v>606</v>
      </c>
      <c r="G382" t="s">
        <v>1147</v>
      </c>
      <c r="H382" t="s">
        <v>47</v>
      </c>
      <c r="I382" t="s">
        <v>1147</v>
      </c>
      <c r="J382" t="s">
        <v>47</v>
      </c>
      <c r="K382" t="s">
        <v>1147</v>
      </c>
      <c r="L382" t="s">
        <v>47</v>
      </c>
      <c r="M382" t="s">
        <v>1147</v>
      </c>
      <c r="N382" t="str">
        <f t="shared" si="198"/>
        <v>0</v>
      </c>
      <c r="O382" s="70">
        <f t="shared" si="199"/>
        <v>0</v>
      </c>
      <c r="P382">
        <f t="shared" si="200"/>
        <v>0</v>
      </c>
      <c r="Q382">
        <f t="shared" si="201"/>
        <v>0</v>
      </c>
      <c r="S382">
        <f t="shared" si="202"/>
        <v>0</v>
      </c>
      <c r="T382">
        <f t="shared" si="203"/>
        <v>0</v>
      </c>
      <c r="U382">
        <f t="shared" si="204"/>
        <v>0</v>
      </c>
      <c r="V382">
        <f t="shared" si="205"/>
        <v>0</v>
      </c>
      <c r="W382">
        <f t="shared" si="206"/>
        <v>0</v>
      </c>
      <c r="X382">
        <f t="shared" si="207"/>
        <v>0</v>
      </c>
      <c r="Y382">
        <f t="shared" si="208"/>
        <v>0</v>
      </c>
      <c r="Z382">
        <f t="shared" si="209"/>
        <v>0</v>
      </c>
      <c r="AA382" cm="1">
        <f t="array" ref="AA382">SUMPRODUCT((Z382&lt;$Z$2:$Z$407)/COUNTIF($Z$2:$Z$407,$Z$2:$Z$407))+1</f>
        <v>101.00000000000004</v>
      </c>
      <c r="AB382" t="s">
        <v>778</v>
      </c>
    </row>
    <row r="383" spans="1:28" x14ac:dyDescent="0.15">
      <c r="A383" t="s">
        <v>206</v>
      </c>
      <c r="B383" t="s">
        <v>206</v>
      </c>
      <c r="C383" t="s">
        <v>779</v>
      </c>
      <c r="D383" t="s">
        <v>11</v>
      </c>
      <c r="E383" t="s">
        <v>1187</v>
      </c>
      <c r="F383" t="s">
        <v>606</v>
      </c>
      <c r="G383" t="s">
        <v>1147</v>
      </c>
      <c r="H383" t="s">
        <v>47</v>
      </c>
      <c r="I383" t="s">
        <v>1147</v>
      </c>
      <c r="J383" t="s">
        <v>47</v>
      </c>
      <c r="K383" t="s">
        <v>1147</v>
      </c>
      <c r="L383" t="s">
        <v>47</v>
      </c>
      <c r="M383" t="s">
        <v>1147</v>
      </c>
      <c r="N383" t="str">
        <f t="shared" si="198"/>
        <v>0</v>
      </c>
      <c r="O383" s="70">
        <f t="shared" si="199"/>
        <v>0</v>
      </c>
      <c r="P383">
        <f t="shared" si="200"/>
        <v>0</v>
      </c>
      <c r="Q383">
        <f t="shared" si="201"/>
        <v>0</v>
      </c>
      <c r="S383">
        <f t="shared" si="202"/>
        <v>0</v>
      </c>
      <c r="T383">
        <f t="shared" si="203"/>
        <v>0</v>
      </c>
      <c r="U383">
        <f t="shared" si="204"/>
        <v>0</v>
      </c>
      <c r="V383">
        <f t="shared" si="205"/>
        <v>0</v>
      </c>
      <c r="W383">
        <f t="shared" si="206"/>
        <v>0</v>
      </c>
      <c r="X383">
        <f t="shared" si="207"/>
        <v>0</v>
      </c>
      <c r="Y383">
        <f t="shared" si="208"/>
        <v>0</v>
      </c>
      <c r="Z383">
        <f t="shared" si="209"/>
        <v>0</v>
      </c>
      <c r="AA383" cm="1">
        <f t="array" ref="AA383">SUMPRODUCT((Z383&lt;$Z$2:$Z$407)/COUNTIF($Z$2:$Z$407,$Z$2:$Z$407))+1</f>
        <v>101.00000000000004</v>
      </c>
      <c r="AB383" t="s">
        <v>779</v>
      </c>
    </row>
    <row r="384" spans="1:28" x14ac:dyDescent="0.15">
      <c r="A384" t="s">
        <v>206</v>
      </c>
      <c r="B384" t="s">
        <v>206</v>
      </c>
      <c r="C384" t="s">
        <v>780</v>
      </c>
      <c r="D384" t="s">
        <v>11</v>
      </c>
      <c r="E384" t="s">
        <v>1187</v>
      </c>
      <c r="F384" t="s">
        <v>606</v>
      </c>
      <c r="G384" t="s">
        <v>1147</v>
      </c>
      <c r="H384" t="s">
        <v>47</v>
      </c>
      <c r="I384" t="s">
        <v>1147</v>
      </c>
      <c r="J384" t="s">
        <v>47</v>
      </c>
      <c r="K384" t="s">
        <v>1147</v>
      </c>
      <c r="L384" t="s">
        <v>47</v>
      </c>
      <c r="M384" t="s">
        <v>1147</v>
      </c>
      <c r="N384" t="str">
        <f t="shared" si="198"/>
        <v>0</v>
      </c>
      <c r="O384" s="70">
        <f t="shared" si="199"/>
        <v>0</v>
      </c>
      <c r="P384">
        <f t="shared" si="200"/>
        <v>0</v>
      </c>
      <c r="Q384">
        <f t="shared" si="201"/>
        <v>0</v>
      </c>
      <c r="S384">
        <f t="shared" si="202"/>
        <v>0</v>
      </c>
      <c r="T384">
        <f t="shared" si="203"/>
        <v>0</v>
      </c>
      <c r="U384">
        <f t="shared" si="204"/>
        <v>0</v>
      </c>
      <c r="V384">
        <f t="shared" si="205"/>
        <v>0</v>
      </c>
      <c r="W384">
        <f t="shared" si="206"/>
        <v>0</v>
      </c>
      <c r="X384">
        <f t="shared" si="207"/>
        <v>0</v>
      </c>
      <c r="Y384">
        <f t="shared" si="208"/>
        <v>0</v>
      </c>
      <c r="Z384">
        <f t="shared" si="209"/>
        <v>0</v>
      </c>
      <c r="AA384" cm="1">
        <f t="array" ref="AA384">SUMPRODUCT((Z384&lt;$Z$2:$Z$407)/COUNTIF($Z$2:$Z$407,$Z$2:$Z$407))+1</f>
        <v>101.00000000000004</v>
      </c>
      <c r="AB384" t="s">
        <v>780</v>
      </c>
    </row>
    <row r="385" spans="1:28" x14ac:dyDescent="0.15">
      <c r="A385" t="s">
        <v>206</v>
      </c>
      <c r="B385" t="s">
        <v>206</v>
      </c>
      <c r="C385" t="s">
        <v>726</v>
      </c>
      <c r="D385" t="s">
        <v>11</v>
      </c>
      <c r="E385" t="s">
        <v>1187</v>
      </c>
      <c r="F385" t="s">
        <v>542</v>
      </c>
      <c r="G385" t="s">
        <v>1147</v>
      </c>
      <c r="H385" t="s">
        <v>47</v>
      </c>
      <c r="I385" t="s">
        <v>1147</v>
      </c>
      <c r="J385" t="s">
        <v>47</v>
      </c>
      <c r="K385" t="s">
        <v>1147</v>
      </c>
      <c r="L385" t="s">
        <v>47</v>
      </c>
      <c r="M385" t="s">
        <v>1147</v>
      </c>
      <c r="N385" t="str">
        <f t="shared" si="198"/>
        <v>0</v>
      </c>
      <c r="O385" s="70">
        <f t="shared" si="199"/>
        <v>0</v>
      </c>
      <c r="P385">
        <f t="shared" si="200"/>
        <v>0</v>
      </c>
      <c r="Q385">
        <f t="shared" si="201"/>
        <v>0</v>
      </c>
      <c r="S385">
        <f t="shared" si="202"/>
        <v>0</v>
      </c>
      <c r="T385">
        <f t="shared" si="203"/>
        <v>0</v>
      </c>
      <c r="U385">
        <f t="shared" si="204"/>
        <v>0</v>
      </c>
      <c r="V385">
        <f t="shared" si="205"/>
        <v>0</v>
      </c>
      <c r="W385">
        <f t="shared" si="206"/>
        <v>0</v>
      </c>
      <c r="X385">
        <f t="shared" si="207"/>
        <v>0</v>
      </c>
      <c r="Y385">
        <f t="shared" si="208"/>
        <v>0</v>
      </c>
      <c r="Z385">
        <f t="shared" si="209"/>
        <v>0</v>
      </c>
      <c r="AA385" cm="1">
        <f t="array" ref="AA385">SUMPRODUCT((Z385&lt;$Z$2:$Z$407)/COUNTIF($Z$2:$Z$407,$Z$2:$Z$407))+1</f>
        <v>101.00000000000004</v>
      </c>
      <c r="AB385" t="s">
        <v>726</v>
      </c>
    </row>
    <row r="386" spans="1:28" x14ac:dyDescent="0.15">
      <c r="A386" t="s">
        <v>206</v>
      </c>
      <c r="B386" t="s">
        <v>206</v>
      </c>
      <c r="C386" t="s">
        <v>785</v>
      </c>
      <c r="D386" t="s">
        <v>16</v>
      </c>
      <c r="E386" t="s">
        <v>1187</v>
      </c>
      <c r="F386" t="s">
        <v>606</v>
      </c>
      <c r="G386" t="s">
        <v>1147</v>
      </c>
      <c r="H386" t="s">
        <v>47</v>
      </c>
      <c r="I386" t="s">
        <v>1147</v>
      </c>
      <c r="J386" t="s">
        <v>47</v>
      </c>
      <c r="K386" t="s">
        <v>1147</v>
      </c>
      <c r="L386" t="s">
        <v>47</v>
      </c>
      <c r="M386" t="s">
        <v>1147</v>
      </c>
      <c r="N386" t="str">
        <f t="shared" si="198"/>
        <v>0</v>
      </c>
      <c r="O386" s="70">
        <f t="shared" si="199"/>
        <v>0</v>
      </c>
      <c r="P386">
        <f t="shared" si="200"/>
        <v>0</v>
      </c>
      <c r="Q386">
        <f t="shared" si="201"/>
        <v>0</v>
      </c>
      <c r="S386">
        <f t="shared" si="202"/>
        <v>0</v>
      </c>
      <c r="T386">
        <f t="shared" si="203"/>
        <v>0</v>
      </c>
      <c r="U386">
        <f t="shared" si="204"/>
        <v>0</v>
      </c>
      <c r="V386">
        <f t="shared" si="205"/>
        <v>0</v>
      </c>
      <c r="W386">
        <f t="shared" si="206"/>
        <v>0</v>
      </c>
      <c r="X386">
        <f t="shared" si="207"/>
        <v>0</v>
      </c>
      <c r="Y386">
        <f t="shared" si="208"/>
        <v>0</v>
      </c>
      <c r="Z386">
        <f t="shared" si="209"/>
        <v>0</v>
      </c>
      <c r="AA386" cm="1">
        <f t="array" ref="AA386">SUMPRODUCT((Z386&lt;$Z$2:$Z$407)/COUNTIF($Z$2:$Z$407,$Z$2:$Z$407))+1</f>
        <v>101.00000000000004</v>
      </c>
      <c r="AB386" t="s">
        <v>785</v>
      </c>
    </row>
    <row r="387" spans="1:28" x14ac:dyDescent="0.15">
      <c r="A387" t="s">
        <v>206</v>
      </c>
      <c r="B387" t="s">
        <v>206</v>
      </c>
      <c r="C387" t="s">
        <v>786</v>
      </c>
      <c r="D387" t="s">
        <v>11</v>
      </c>
      <c r="E387" t="s">
        <v>1187</v>
      </c>
      <c r="F387" t="s">
        <v>606</v>
      </c>
      <c r="G387" t="s">
        <v>1147</v>
      </c>
      <c r="H387" t="s">
        <v>47</v>
      </c>
      <c r="I387" t="s">
        <v>1147</v>
      </c>
      <c r="J387" t="s">
        <v>47</v>
      </c>
      <c r="K387" t="s">
        <v>1147</v>
      </c>
      <c r="L387" t="s">
        <v>47</v>
      </c>
      <c r="M387" t="s">
        <v>1147</v>
      </c>
      <c r="N387" t="str">
        <f t="shared" si="198"/>
        <v>0</v>
      </c>
      <c r="O387" s="70">
        <f t="shared" si="199"/>
        <v>0</v>
      </c>
      <c r="P387">
        <f t="shared" si="200"/>
        <v>0</v>
      </c>
      <c r="Q387">
        <f t="shared" si="201"/>
        <v>0</v>
      </c>
      <c r="S387">
        <f t="shared" si="202"/>
        <v>0</v>
      </c>
      <c r="T387">
        <f t="shared" si="203"/>
        <v>0</v>
      </c>
      <c r="U387">
        <f t="shared" si="204"/>
        <v>0</v>
      </c>
      <c r="V387">
        <f t="shared" si="205"/>
        <v>0</v>
      </c>
      <c r="W387">
        <f t="shared" si="206"/>
        <v>0</v>
      </c>
      <c r="X387">
        <f t="shared" si="207"/>
        <v>0</v>
      </c>
      <c r="Y387">
        <f t="shared" si="208"/>
        <v>0</v>
      </c>
      <c r="Z387">
        <f t="shared" si="209"/>
        <v>0</v>
      </c>
      <c r="AA387" cm="1">
        <f t="array" ref="AA387">SUMPRODUCT((Z387&lt;$Z$2:$Z$407)/COUNTIF($Z$2:$Z$407,$Z$2:$Z$407))+1</f>
        <v>101.00000000000004</v>
      </c>
      <c r="AB387" t="s">
        <v>786</v>
      </c>
    </row>
    <row r="388" spans="1:28" hidden="1" x14ac:dyDescent="0.15">
      <c r="O388" s="70"/>
    </row>
    <row r="389" spans="1:28" x14ac:dyDescent="0.15">
      <c r="A389" t="s">
        <v>206</v>
      </c>
      <c r="B389" t="s">
        <v>206</v>
      </c>
      <c r="C389" t="s">
        <v>787</v>
      </c>
      <c r="D389" t="s">
        <v>11</v>
      </c>
      <c r="E389" t="s">
        <v>1187</v>
      </c>
      <c r="F389" t="s">
        <v>606</v>
      </c>
      <c r="G389" t="s">
        <v>1147</v>
      </c>
      <c r="H389" t="s">
        <v>47</v>
      </c>
      <c r="I389" t="s">
        <v>1147</v>
      </c>
      <c r="J389" t="s">
        <v>47</v>
      </c>
      <c r="K389" t="s">
        <v>1147</v>
      </c>
      <c r="L389" t="s">
        <v>47</v>
      </c>
      <c r="M389" t="s">
        <v>1147</v>
      </c>
      <c r="N389" t="str">
        <f t="shared" ref="N389:N407" si="210">E389</f>
        <v>0</v>
      </c>
      <c r="O389" s="70">
        <f t="shared" ref="O389:O407" si="211">COUNTIF(H389,"US")</f>
        <v>0</v>
      </c>
      <c r="P389">
        <f t="shared" ref="P389:P407" si="212">COUNTIF(J389,"US")</f>
        <v>0</v>
      </c>
      <c r="Q389">
        <f t="shared" ref="Q389:Q407" si="213">COUNTIF(L389,"US")</f>
        <v>0</v>
      </c>
      <c r="S389">
        <f t="shared" ref="S389:S407" si="214">IF(R389=0,0,IF(R389=0.5,3,6))</f>
        <v>0</v>
      </c>
      <c r="T389">
        <f t="shared" ref="T389:T407" si="215">IF(O389=1,6,0)</f>
        <v>0</v>
      </c>
      <c r="U389">
        <f t="shared" ref="U389:U407" si="216">IF(R389=0,0,IF(R389=0.5,3,6))</f>
        <v>0</v>
      </c>
      <c r="V389">
        <f t="shared" ref="V389:V407" si="217">IF(Q389=1,7,0)</f>
        <v>0</v>
      </c>
      <c r="W389">
        <f t="shared" ref="W389:W407" si="218">IF(O389=1,11,0)</f>
        <v>0</v>
      </c>
      <c r="X389">
        <f t="shared" ref="X389:X407" si="219">IF(P389=1,14,0)</f>
        <v>0</v>
      </c>
      <c r="Y389">
        <f t="shared" ref="Y389:Y407" si="220">(0.5*N389)*100</f>
        <v>0</v>
      </c>
      <c r="Z389">
        <f t="shared" ref="Z389:Z407" si="221">SUM(S389:Y389)</f>
        <v>0</v>
      </c>
      <c r="AA389" cm="1">
        <f t="array" ref="AA389">SUMPRODUCT((Z389&lt;$Z$2:$Z$407)/COUNTIF($Z$2:$Z$407,$Z$2:$Z$407))+1</f>
        <v>101.00000000000004</v>
      </c>
      <c r="AB389" t="s">
        <v>787</v>
      </c>
    </row>
    <row r="390" spans="1:28" x14ac:dyDescent="0.15">
      <c r="A390" t="s">
        <v>206</v>
      </c>
      <c r="B390" t="s">
        <v>206</v>
      </c>
      <c r="C390" t="s">
        <v>788</v>
      </c>
      <c r="D390" t="s">
        <v>11</v>
      </c>
      <c r="E390" t="s">
        <v>1187</v>
      </c>
      <c r="F390" t="s">
        <v>542</v>
      </c>
      <c r="G390" t="s">
        <v>789</v>
      </c>
      <c r="H390" t="s">
        <v>47</v>
      </c>
      <c r="I390" t="s">
        <v>1147</v>
      </c>
      <c r="J390" t="s">
        <v>47</v>
      </c>
      <c r="K390" t="s">
        <v>1147</v>
      </c>
      <c r="L390" t="s">
        <v>47</v>
      </c>
      <c r="M390" t="s">
        <v>1147</v>
      </c>
      <c r="N390" t="str">
        <f t="shared" si="210"/>
        <v>0</v>
      </c>
      <c r="O390" s="70">
        <f t="shared" si="211"/>
        <v>0</v>
      </c>
      <c r="P390">
        <f t="shared" si="212"/>
        <v>0</v>
      </c>
      <c r="Q390">
        <f t="shared" si="213"/>
        <v>0</v>
      </c>
      <c r="S390">
        <f t="shared" si="214"/>
        <v>0</v>
      </c>
      <c r="T390">
        <f t="shared" si="215"/>
        <v>0</v>
      </c>
      <c r="U390">
        <f t="shared" si="216"/>
        <v>0</v>
      </c>
      <c r="V390">
        <f t="shared" si="217"/>
        <v>0</v>
      </c>
      <c r="W390">
        <f t="shared" si="218"/>
        <v>0</v>
      </c>
      <c r="X390">
        <f t="shared" si="219"/>
        <v>0</v>
      </c>
      <c r="Y390">
        <f t="shared" si="220"/>
        <v>0</v>
      </c>
      <c r="Z390">
        <f t="shared" si="221"/>
        <v>0</v>
      </c>
      <c r="AA390" cm="1">
        <f t="array" ref="AA390">SUMPRODUCT((Z390&lt;$Z$2:$Z$407)/COUNTIF($Z$2:$Z$407,$Z$2:$Z$407))+1</f>
        <v>101.00000000000004</v>
      </c>
      <c r="AB390" t="s">
        <v>788</v>
      </c>
    </row>
    <row r="391" spans="1:28" x14ac:dyDescent="0.15">
      <c r="A391" t="s">
        <v>206</v>
      </c>
      <c r="B391" t="s">
        <v>206</v>
      </c>
      <c r="C391" t="s">
        <v>790</v>
      </c>
      <c r="D391" t="s">
        <v>11</v>
      </c>
      <c r="E391" t="s">
        <v>1187</v>
      </c>
      <c r="F391" t="s">
        <v>723</v>
      </c>
      <c r="G391" t="s">
        <v>771</v>
      </c>
      <c r="H391" t="s">
        <v>47</v>
      </c>
      <c r="I391" t="s">
        <v>1147</v>
      </c>
      <c r="J391" t="s">
        <v>47</v>
      </c>
      <c r="K391" t="s">
        <v>1147</v>
      </c>
      <c r="L391" t="s">
        <v>47</v>
      </c>
      <c r="M391" t="s">
        <v>1147</v>
      </c>
      <c r="N391" t="str">
        <f t="shared" si="210"/>
        <v>0</v>
      </c>
      <c r="O391" s="70">
        <f t="shared" si="211"/>
        <v>0</v>
      </c>
      <c r="P391">
        <f t="shared" si="212"/>
        <v>0</v>
      </c>
      <c r="Q391">
        <f t="shared" si="213"/>
        <v>0</v>
      </c>
      <c r="S391">
        <f t="shared" si="214"/>
        <v>0</v>
      </c>
      <c r="T391">
        <f t="shared" si="215"/>
        <v>0</v>
      </c>
      <c r="U391">
        <f t="shared" si="216"/>
        <v>0</v>
      </c>
      <c r="V391">
        <f t="shared" si="217"/>
        <v>0</v>
      </c>
      <c r="W391">
        <f t="shared" si="218"/>
        <v>0</v>
      </c>
      <c r="X391">
        <f t="shared" si="219"/>
        <v>0</v>
      </c>
      <c r="Y391">
        <f t="shared" si="220"/>
        <v>0</v>
      </c>
      <c r="Z391">
        <f t="shared" si="221"/>
        <v>0</v>
      </c>
      <c r="AA391" cm="1">
        <f t="array" ref="AA391">SUMPRODUCT((Z391&lt;$Z$2:$Z$407)/COUNTIF($Z$2:$Z$407,$Z$2:$Z$407))+1</f>
        <v>101.00000000000004</v>
      </c>
      <c r="AB391" t="s">
        <v>790</v>
      </c>
    </row>
    <row r="392" spans="1:28" x14ac:dyDescent="0.15">
      <c r="A392" s="88" t="s">
        <v>153</v>
      </c>
      <c r="B392" s="88" t="s">
        <v>206</v>
      </c>
      <c r="C392" s="88" t="s">
        <v>1283</v>
      </c>
      <c r="D392" s="88" t="s">
        <v>11</v>
      </c>
      <c r="E392" s="88" t="s">
        <v>1187</v>
      </c>
      <c r="F392" s="88" t="s">
        <v>111</v>
      </c>
      <c r="G392" s="88" t="s">
        <v>208</v>
      </c>
      <c r="H392" s="88" t="s">
        <v>158</v>
      </c>
      <c r="I392" s="88" t="s">
        <v>1147</v>
      </c>
      <c r="J392" s="88" t="s">
        <v>158</v>
      </c>
      <c r="K392" s="88" t="s">
        <v>1147</v>
      </c>
      <c r="L392" s="88" t="s">
        <v>13</v>
      </c>
      <c r="M392" s="88" t="s">
        <v>1147</v>
      </c>
      <c r="N392" s="88" t="str">
        <f t="shared" si="210"/>
        <v>0</v>
      </c>
      <c r="O392" s="88">
        <f t="shared" si="211"/>
        <v>0</v>
      </c>
      <c r="P392" s="88">
        <f t="shared" si="212"/>
        <v>0</v>
      </c>
      <c r="Q392" s="88">
        <f t="shared" si="213"/>
        <v>0</v>
      </c>
      <c r="R392" s="88">
        <v>0</v>
      </c>
      <c r="S392" s="88">
        <f t="shared" si="214"/>
        <v>0</v>
      </c>
      <c r="T392" s="88">
        <f t="shared" si="215"/>
        <v>0</v>
      </c>
      <c r="U392" s="88">
        <f t="shared" si="216"/>
        <v>0</v>
      </c>
      <c r="V392" s="88">
        <f t="shared" si="217"/>
        <v>0</v>
      </c>
      <c r="W392" s="88">
        <f t="shared" si="218"/>
        <v>0</v>
      </c>
      <c r="X392" s="88">
        <f t="shared" si="219"/>
        <v>0</v>
      </c>
      <c r="Y392" s="88">
        <f t="shared" si="220"/>
        <v>0</v>
      </c>
      <c r="Z392" s="88">
        <f t="shared" si="221"/>
        <v>0</v>
      </c>
      <c r="AA392" cm="1">
        <f t="array" ref="AA392">SUMPRODUCT((Z392&lt;$Z$2:$Z$407)/COUNTIF($Z$2:$Z$407,$Z$2:$Z$407))+1</f>
        <v>101.00000000000004</v>
      </c>
      <c r="AB392" s="88" t="s">
        <v>207</v>
      </c>
    </row>
    <row r="393" spans="1:28" x14ac:dyDescent="0.15">
      <c r="A393" t="s">
        <v>819</v>
      </c>
      <c r="B393" t="s">
        <v>819</v>
      </c>
      <c r="C393" t="s">
        <v>820</v>
      </c>
      <c r="D393" t="s">
        <v>16</v>
      </c>
      <c r="E393" t="s">
        <v>1187</v>
      </c>
      <c r="F393" t="s">
        <v>649</v>
      </c>
      <c r="G393" t="s">
        <v>821</v>
      </c>
      <c r="H393" t="s">
        <v>52</v>
      </c>
      <c r="I393" t="s">
        <v>1147</v>
      </c>
      <c r="J393" t="s">
        <v>822</v>
      </c>
      <c r="K393" t="s">
        <v>1147</v>
      </c>
      <c r="L393" t="s">
        <v>822</v>
      </c>
      <c r="M393" t="s">
        <v>1147</v>
      </c>
      <c r="N393" t="str">
        <f t="shared" si="210"/>
        <v>0</v>
      </c>
      <c r="O393" s="70">
        <f t="shared" si="211"/>
        <v>0</v>
      </c>
      <c r="P393">
        <f t="shared" si="212"/>
        <v>0</v>
      </c>
      <c r="Q393">
        <f t="shared" si="213"/>
        <v>0</v>
      </c>
      <c r="S393">
        <f t="shared" si="214"/>
        <v>0</v>
      </c>
      <c r="T393">
        <f t="shared" si="215"/>
        <v>0</v>
      </c>
      <c r="U393">
        <f t="shared" si="216"/>
        <v>0</v>
      </c>
      <c r="V393">
        <f t="shared" si="217"/>
        <v>0</v>
      </c>
      <c r="W393">
        <f t="shared" si="218"/>
        <v>0</v>
      </c>
      <c r="X393">
        <f t="shared" si="219"/>
        <v>0</v>
      </c>
      <c r="Y393">
        <f t="shared" si="220"/>
        <v>0</v>
      </c>
      <c r="Z393">
        <f t="shared" si="221"/>
        <v>0</v>
      </c>
      <c r="AA393" cm="1">
        <f t="array" ref="AA393">SUMPRODUCT((Z393&lt;$Z$2:$Z$407)/COUNTIF($Z$2:$Z$407,$Z$2:$Z$407))+1</f>
        <v>101.00000000000004</v>
      </c>
      <c r="AB393" t="s">
        <v>820</v>
      </c>
    </row>
    <row r="394" spans="1:28" x14ac:dyDescent="0.15">
      <c r="A394" t="s">
        <v>819</v>
      </c>
      <c r="B394" t="s">
        <v>819</v>
      </c>
      <c r="C394" t="s">
        <v>823</v>
      </c>
      <c r="D394" t="s">
        <v>16</v>
      </c>
      <c r="E394" t="s">
        <v>1187</v>
      </c>
      <c r="F394" t="s">
        <v>649</v>
      </c>
      <c r="G394" t="s">
        <v>821</v>
      </c>
      <c r="H394" t="s">
        <v>52</v>
      </c>
      <c r="I394" t="s">
        <v>1147</v>
      </c>
      <c r="J394" t="s">
        <v>824</v>
      </c>
      <c r="K394" t="s">
        <v>825</v>
      </c>
      <c r="L394" t="s">
        <v>824</v>
      </c>
      <c r="M394" t="s">
        <v>825</v>
      </c>
      <c r="N394" t="str">
        <f t="shared" si="210"/>
        <v>0</v>
      </c>
      <c r="O394" s="70">
        <f t="shared" si="211"/>
        <v>0</v>
      </c>
      <c r="P394">
        <f t="shared" si="212"/>
        <v>0</v>
      </c>
      <c r="Q394">
        <f t="shared" si="213"/>
        <v>0</v>
      </c>
      <c r="S394">
        <f t="shared" si="214"/>
        <v>0</v>
      </c>
      <c r="T394">
        <f t="shared" si="215"/>
        <v>0</v>
      </c>
      <c r="U394">
        <f t="shared" si="216"/>
        <v>0</v>
      </c>
      <c r="V394">
        <f t="shared" si="217"/>
        <v>0</v>
      </c>
      <c r="W394">
        <f t="shared" si="218"/>
        <v>0</v>
      </c>
      <c r="X394">
        <f t="shared" si="219"/>
        <v>0</v>
      </c>
      <c r="Y394">
        <f t="shared" si="220"/>
        <v>0</v>
      </c>
      <c r="Z394">
        <f t="shared" si="221"/>
        <v>0</v>
      </c>
      <c r="AA394" cm="1">
        <f t="array" ref="AA394">SUMPRODUCT((Z394&lt;$Z$2:$Z$407)/COUNTIF($Z$2:$Z$407,$Z$2:$Z$407))+1</f>
        <v>101.00000000000004</v>
      </c>
      <c r="AB394" t="s">
        <v>823</v>
      </c>
    </row>
    <row r="395" spans="1:28" x14ac:dyDescent="0.15">
      <c r="A395" t="s">
        <v>819</v>
      </c>
      <c r="B395" t="s">
        <v>819</v>
      </c>
      <c r="C395" t="s">
        <v>823</v>
      </c>
      <c r="D395" t="s">
        <v>16</v>
      </c>
      <c r="E395" t="s">
        <v>1187</v>
      </c>
      <c r="F395" t="s">
        <v>649</v>
      </c>
      <c r="G395" t="s">
        <v>1147</v>
      </c>
      <c r="H395" t="s">
        <v>52</v>
      </c>
      <c r="I395" t="s">
        <v>1147</v>
      </c>
      <c r="J395" t="s">
        <v>824</v>
      </c>
      <c r="K395" t="s">
        <v>825</v>
      </c>
      <c r="L395" t="s">
        <v>824</v>
      </c>
      <c r="M395" t="s">
        <v>825</v>
      </c>
      <c r="N395" t="str">
        <f t="shared" si="210"/>
        <v>0</v>
      </c>
      <c r="O395" s="70">
        <f t="shared" si="211"/>
        <v>0</v>
      </c>
      <c r="P395">
        <f t="shared" si="212"/>
        <v>0</v>
      </c>
      <c r="Q395">
        <f t="shared" si="213"/>
        <v>0</v>
      </c>
      <c r="S395">
        <f t="shared" si="214"/>
        <v>0</v>
      </c>
      <c r="T395">
        <f t="shared" si="215"/>
        <v>0</v>
      </c>
      <c r="U395">
        <f t="shared" si="216"/>
        <v>0</v>
      </c>
      <c r="V395">
        <f t="shared" si="217"/>
        <v>0</v>
      </c>
      <c r="W395">
        <f t="shared" si="218"/>
        <v>0</v>
      </c>
      <c r="X395">
        <f t="shared" si="219"/>
        <v>0</v>
      </c>
      <c r="Y395">
        <f t="shared" si="220"/>
        <v>0</v>
      </c>
      <c r="Z395">
        <f t="shared" si="221"/>
        <v>0</v>
      </c>
      <c r="AA395" cm="1">
        <f t="array" ref="AA395">SUMPRODUCT((Z395&lt;$Z$2:$Z$407)/COUNTIF($Z$2:$Z$407,$Z$2:$Z$407))+1</f>
        <v>101.00000000000004</v>
      </c>
      <c r="AB395" t="s">
        <v>823</v>
      </c>
    </row>
    <row r="396" spans="1:28" x14ac:dyDescent="0.15">
      <c r="A396" t="s">
        <v>819</v>
      </c>
      <c r="B396" t="s">
        <v>819</v>
      </c>
      <c r="C396" t="s">
        <v>826</v>
      </c>
      <c r="D396" t="s">
        <v>16</v>
      </c>
      <c r="E396" t="s">
        <v>1187</v>
      </c>
      <c r="F396" t="s">
        <v>649</v>
      </c>
      <c r="G396" t="s">
        <v>821</v>
      </c>
      <c r="H396" t="s">
        <v>52</v>
      </c>
      <c r="I396" t="s">
        <v>1147</v>
      </c>
      <c r="J396" t="s">
        <v>822</v>
      </c>
      <c r="K396" t="s">
        <v>1147</v>
      </c>
      <c r="L396" t="s">
        <v>822</v>
      </c>
      <c r="M396" t="s">
        <v>1147</v>
      </c>
      <c r="N396" t="str">
        <f t="shared" si="210"/>
        <v>0</v>
      </c>
      <c r="O396" s="70">
        <f t="shared" si="211"/>
        <v>0</v>
      </c>
      <c r="P396">
        <f t="shared" si="212"/>
        <v>0</v>
      </c>
      <c r="Q396">
        <f t="shared" si="213"/>
        <v>0</v>
      </c>
      <c r="S396">
        <f t="shared" si="214"/>
        <v>0</v>
      </c>
      <c r="T396">
        <f t="shared" si="215"/>
        <v>0</v>
      </c>
      <c r="U396">
        <f t="shared" si="216"/>
        <v>0</v>
      </c>
      <c r="V396">
        <f t="shared" si="217"/>
        <v>0</v>
      </c>
      <c r="W396">
        <f t="shared" si="218"/>
        <v>0</v>
      </c>
      <c r="X396">
        <f t="shared" si="219"/>
        <v>0</v>
      </c>
      <c r="Y396">
        <f t="shared" si="220"/>
        <v>0</v>
      </c>
      <c r="Z396">
        <f t="shared" si="221"/>
        <v>0</v>
      </c>
      <c r="AA396" cm="1">
        <f t="array" ref="AA396">SUMPRODUCT((Z396&lt;$Z$2:$Z$407)/COUNTIF($Z$2:$Z$407,$Z$2:$Z$407))+1</f>
        <v>101.00000000000004</v>
      </c>
      <c r="AB396" t="s">
        <v>826</v>
      </c>
    </row>
    <row r="397" spans="1:28" x14ac:dyDescent="0.15">
      <c r="A397" t="s">
        <v>819</v>
      </c>
      <c r="B397" t="s">
        <v>819</v>
      </c>
      <c r="C397" t="s">
        <v>832</v>
      </c>
      <c r="D397" t="s">
        <v>11</v>
      </c>
      <c r="E397" t="s">
        <v>1187</v>
      </c>
      <c r="F397" t="s">
        <v>833</v>
      </c>
      <c r="G397" t="s">
        <v>1147</v>
      </c>
      <c r="H397" t="s">
        <v>260</v>
      </c>
      <c r="I397" t="s">
        <v>1147</v>
      </c>
      <c r="J397" t="s">
        <v>260</v>
      </c>
      <c r="K397" t="s">
        <v>1147</v>
      </c>
      <c r="L397" t="s">
        <v>47</v>
      </c>
      <c r="M397" t="s">
        <v>1147</v>
      </c>
      <c r="N397" t="str">
        <f t="shared" si="210"/>
        <v>0</v>
      </c>
      <c r="O397" s="70">
        <f t="shared" si="211"/>
        <v>0</v>
      </c>
      <c r="P397">
        <f t="shared" si="212"/>
        <v>0</v>
      </c>
      <c r="Q397">
        <f t="shared" si="213"/>
        <v>0</v>
      </c>
      <c r="S397">
        <f t="shared" si="214"/>
        <v>0</v>
      </c>
      <c r="T397">
        <f t="shared" si="215"/>
        <v>0</v>
      </c>
      <c r="U397">
        <f t="shared" si="216"/>
        <v>0</v>
      </c>
      <c r="V397">
        <f t="shared" si="217"/>
        <v>0</v>
      </c>
      <c r="W397">
        <f t="shared" si="218"/>
        <v>0</v>
      </c>
      <c r="X397">
        <f t="shared" si="219"/>
        <v>0</v>
      </c>
      <c r="Y397">
        <f t="shared" si="220"/>
        <v>0</v>
      </c>
      <c r="Z397">
        <f t="shared" si="221"/>
        <v>0</v>
      </c>
      <c r="AA397" cm="1">
        <f t="array" ref="AA397">SUMPRODUCT((Z397&lt;$Z$2:$Z$407)/COUNTIF($Z$2:$Z$407,$Z$2:$Z$407))+1</f>
        <v>101.00000000000004</v>
      </c>
      <c r="AB397" t="s">
        <v>832</v>
      </c>
    </row>
    <row r="398" spans="1:28" x14ac:dyDescent="0.15">
      <c r="A398" t="s">
        <v>819</v>
      </c>
      <c r="B398" t="s">
        <v>819</v>
      </c>
      <c r="C398" t="s">
        <v>834</v>
      </c>
      <c r="D398" t="s">
        <v>11</v>
      </c>
      <c r="E398" t="s">
        <v>1187</v>
      </c>
      <c r="F398" t="s">
        <v>835</v>
      </c>
      <c r="G398" t="s">
        <v>821</v>
      </c>
      <c r="H398" t="s">
        <v>260</v>
      </c>
      <c r="I398" t="s">
        <v>1147</v>
      </c>
      <c r="J398" t="s">
        <v>822</v>
      </c>
      <c r="K398" t="s">
        <v>1147</v>
      </c>
      <c r="L398" t="s">
        <v>47</v>
      </c>
      <c r="M398" t="s">
        <v>1147</v>
      </c>
      <c r="N398" t="str">
        <f t="shared" si="210"/>
        <v>0</v>
      </c>
      <c r="O398" s="70">
        <f t="shared" si="211"/>
        <v>0</v>
      </c>
      <c r="P398">
        <f t="shared" si="212"/>
        <v>0</v>
      </c>
      <c r="Q398">
        <f t="shared" si="213"/>
        <v>0</v>
      </c>
      <c r="S398">
        <f t="shared" si="214"/>
        <v>0</v>
      </c>
      <c r="T398">
        <f t="shared" si="215"/>
        <v>0</v>
      </c>
      <c r="U398">
        <f t="shared" si="216"/>
        <v>0</v>
      </c>
      <c r="V398">
        <f t="shared" si="217"/>
        <v>0</v>
      </c>
      <c r="W398">
        <f t="shared" si="218"/>
        <v>0</v>
      </c>
      <c r="X398">
        <f t="shared" si="219"/>
        <v>0</v>
      </c>
      <c r="Y398">
        <f t="shared" si="220"/>
        <v>0</v>
      </c>
      <c r="Z398">
        <f t="shared" si="221"/>
        <v>0</v>
      </c>
      <c r="AA398" cm="1">
        <f t="array" ref="AA398">SUMPRODUCT((Z398&lt;$Z$2:$Z$407)/COUNTIF($Z$2:$Z$407,$Z$2:$Z$407))+1</f>
        <v>101.00000000000004</v>
      </c>
      <c r="AB398" t="s">
        <v>834</v>
      </c>
    </row>
    <row r="399" spans="1:28" x14ac:dyDescent="0.15">
      <c r="A399" t="s">
        <v>819</v>
      </c>
      <c r="B399" t="s">
        <v>819</v>
      </c>
      <c r="C399" t="s">
        <v>836</v>
      </c>
      <c r="D399" t="s">
        <v>16</v>
      </c>
      <c r="E399" t="s">
        <v>1187</v>
      </c>
      <c r="F399" t="s">
        <v>837</v>
      </c>
      <c r="G399" t="s">
        <v>838</v>
      </c>
      <c r="H399" t="s">
        <v>52</v>
      </c>
      <c r="I399" t="s">
        <v>1147</v>
      </c>
      <c r="J399" t="s">
        <v>822</v>
      </c>
      <c r="K399" t="s">
        <v>1147</v>
      </c>
      <c r="L399" t="s">
        <v>47</v>
      </c>
      <c r="M399" t="s">
        <v>1147</v>
      </c>
      <c r="N399" t="str">
        <f t="shared" si="210"/>
        <v>0</v>
      </c>
      <c r="O399" s="70">
        <f t="shared" si="211"/>
        <v>0</v>
      </c>
      <c r="P399">
        <f t="shared" si="212"/>
        <v>0</v>
      </c>
      <c r="Q399">
        <f t="shared" si="213"/>
        <v>0</v>
      </c>
      <c r="S399">
        <f t="shared" si="214"/>
        <v>0</v>
      </c>
      <c r="T399">
        <f t="shared" si="215"/>
        <v>0</v>
      </c>
      <c r="U399">
        <f t="shared" si="216"/>
        <v>0</v>
      </c>
      <c r="V399">
        <f t="shared" si="217"/>
        <v>0</v>
      </c>
      <c r="W399">
        <f t="shared" si="218"/>
        <v>0</v>
      </c>
      <c r="X399">
        <f t="shared" si="219"/>
        <v>0</v>
      </c>
      <c r="Y399">
        <f t="shared" si="220"/>
        <v>0</v>
      </c>
      <c r="Z399">
        <f t="shared" si="221"/>
        <v>0</v>
      </c>
      <c r="AA399" cm="1">
        <f t="array" ref="AA399">SUMPRODUCT((Z399&lt;$Z$2:$Z$407)/COUNTIF($Z$2:$Z$407,$Z$2:$Z$407))+1</f>
        <v>101.00000000000004</v>
      </c>
      <c r="AB399" t="s">
        <v>836</v>
      </c>
    </row>
    <row r="400" spans="1:28" x14ac:dyDescent="0.15">
      <c r="A400" t="s">
        <v>819</v>
      </c>
      <c r="B400" t="s">
        <v>819</v>
      </c>
      <c r="C400" t="s">
        <v>1222</v>
      </c>
      <c r="D400" t="s">
        <v>11</v>
      </c>
      <c r="E400" t="s">
        <v>1187</v>
      </c>
      <c r="F400" t="s">
        <v>840</v>
      </c>
      <c r="G400" t="s">
        <v>831</v>
      </c>
      <c r="H400" t="s">
        <v>822</v>
      </c>
      <c r="I400" t="s">
        <v>1147</v>
      </c>
      <c r="J400" t="s">
        <v>822</v>
      </c>
      <c r="K400" t="s">
        <v>1147</v>
      </c>
      <c r="L400" t="s">
        <v>47</v>
      </c>
      <c r="M400" t="s">
        <v>1147</v>
      </c>
      <c r="N400" t="str">
        <f t="shared" si="210"/>
        <v>0</v>
      </c>
      <c r="O400" s="70">
        <f t="shared" si="211"/>
        <v>0</v>
      </c>
      <c r="P400">
        <f t="shared" si="212"/>
        <v>0</v>
      </c>
      <c r="Q400">
        <f t="shared" si="213"/>
        <v>0</v>
      </c>
      <c r="S400">
        <f t="shared" si="214"/>
        <v>0</v>
      </c>
      <c r="T400">
        <f t="shared" si="215"/>
        <v>0</v>
      </c>
      <c r="U400">
        <f t="shared" si="216"/>
        <v>0</v>
      </c>
      <c r="V400">
        <f t="shared" si="217"/>
        <v>0</v>
      </c>
      <c r="W400">
        <f t="shared" si="218"/>
        <v>0</v>
      </c>
      <c r="X400">
        <f t="shared" si="219"/>
        <v>0</v>
      </c>
      <c r="Y400">
        <f t="shared" si="220"/>
        <v>0</v>
      </c>
      <c r="Z400">
        <f t="shared" si="221"/>
        <v>0</v>
      </c>
      <c r="AA400" cm="1">
        <f t="array" ref="AA400">SUMPRODUCT((Z400&lt;$Z$2:$Z$407)/COUNTIF($Z$2:$Z$407,$Z$2:$Z$407))+1</f>
        <v>101.00000000000004</v>
      </c>
      <c r="AB400" t="s">
        <v>1222</v>
      </c>
    </row>
    <row r="401" spans="1:28" x14ac:dyDescent="0.15">
      <c r="A401" t="s">
        <v>819</v>
      </c>
      <c r="B401" t="s">
        <v>819</v>
      </c>
      <c r="C401" t="s">
        <v>841</v>
      </c>
      <c r="D401" t="s">
        <v>16</v>
      </c>
      <c r="E401" t="s">
        <v>1187</v>
      </c>
      <c r="F401" t="s">
        <v>842</v>
      </c>
      <c r="G401" t="s">
        <v>1147</v>
      </c>
      <c r="H401" t="s">
        <v>822</v>
      </c>
      <c r="I401" t="s">
        <v>1147</v>
      </c>
      <c r="J401" t="s">
        <v>822</v>
      </c>
      <c r="K401" t="s">
        <v>1147</v>
      </c>
      <c r="L401" t="s">
        <v>47</v>
      </c>
      <c r="M401" t="s">
        <v>1147</v>
      </c>
      <c r="N401" t="str">
        <f t="shared" si="210"/>
        <v>0</v>
      </c>
      <c r="O401" s="70">
        <f t="shared" si="211"/>
        <v>0</v>
      </c>
      <c r="P401">
        <f t="shared" si="212"/>
        <v>0</v>
      </c>
      <c r="Q401">
        <f t="shared" si="213"/>
        <v>0</v>
      </c>
      <c r="S401">
        <f t="shared" si="214"/>
        <v>0</v>
      </c>
      <c r="T401">
        <f t="shared" si="215"/>
        <v>0</v>
      </c>
      <c r="U401">
        <f t="shared" si="216"/>
        <v>0</v>
      </c>
      <c r="V401">
        <f t="shared" si="217"/>
        <v>0</v>
      </c>
      <c r="W401">
        <f t="shared" si="218"/>
        <v>0</v>
      </c>
      <c r="X401">
        <f t="shared" si="219"/>
        <v>0</v>
      </c>
      <c r="Y401">
        <f t="shared" si="220"/>
        <v>0</v>
      </c>
      <c r="Z401">
        <f t="shared" si="221"/>
        <v>0</v>
      </c>
      <c r="AA401" cm="1">
        <f t="array" ref="AA401">SUMPRODUCT((Z401&lt;$Z$2:$Z$407)/COUNTIF($Z$2:$Z$407,$Z$2:$Z$407))+1</f>
        <v>101.00000000000004</v>
      </c>
      <c r="AB401" t="s">
        <v>841</v>
      </c>
    </row>
    <row r="402" spans="1:28" x14ac:dyDescent="0.15">
      <c r="A402" t="s">
        <v>819</v>
      </c>
      <c r="B402" t="s">
        <v>819</v>
      </c>
      <c r="C402" t="s">
        <v>843</v>
      </c>
      <c r="D402" t="s">
        <v>16</v>
      </c>
      <c r="E402" t="s">
        <v>1187</v>
      </c>
      <c r="F402" t="s">
        <v>837</v>
      </c>
      <c r="G402" t="s">
        <v>1147</v>
      </c>
      <c r="H402" t="s">
        <v>52</v>
      </c>
      <c r="I402" t="s">
        <v>1147</v>
      </c>
      <c r="J402" t="s">
        <v>822</v>
      </c>
      <c r="K402" t="s">
        <v>1147</v>
      </c>
      <c r="L402" t="s">
        <v>47</v>
      </c>
      <c r="M402" t="s">
        <v>1147</v>
      </c>
      <c r="N402" t="str">
        <f t="shared" si="210"/>
        <v>0</v>
      </c>
      <c r="O402" s="70">
        <f t="shared" si="211"/>
        <v>0</v>
      </c>
      <c r="P402">
        <f t="shared" si="212"/>
        <v>0</v>
      </c>
      <c r="Q402">
        <f t="shared" si="213"/>
        <v>0</v>
      </c>
      <c r="S402">
        <f t="shared" si="214"/>
        <v>0</v>
      </c>
      <c r="T402">
        <f t="shared" si="215"/>
        <v>0</v>
      </c>
      <c r="U402">
        <f t="shared" si="216"/>
        <v>0</v>
      </c>
      <c r="V402">
        <f t="shared" si="217"/>
        <v>0</v>
      </c>
      <c r="W402">
        <f t="shared" si="218"/>
        <v>0</v>
      </c>
      <c r="X402">
        <f t="shared" si="219"/>
        <v>0</v>
      </c>
      <c r="Y402">
        <f t="shared" si="220"/>
        <v>0</v>
      </c>
      <c r="Z402">
        <f t="shared" si="221"/>
        <v>0</v>
      </c>
      <c r="AA402" cm="1">
        <f t="array" ref="AA402">SUMPRODUCT((Z402&lt;$Z$2:$Z$407)/COUNTIF($Z$2:$Z$407,$Z$2:$Z$407))+1</f>
        <v>101.00000000000004</v>
      </c>
      <c r="AB402" t="s">
        <v>843</v>
      </c>
    </row>
    <row r="403" spans="1:28" x14ac:dyDescent="0.15">
      <c r="A403" t="s">
        <v>819</v>
      </c>
      <c r="B403" t="s">
        <v>819</v>
      </c>
      <c r="C403" t="s">
        <v>844</v>
      </c>
      <c r="D403" t="s">
        <v>16</v>
      </c>
      <c r="E403" t="s">
        <v>1187</v>
      </c>
      <c r="F403" t="s">
        <v>845</v>
      </c>
      <c r="G403" t="s">
        <v>1147</v>
      </c>
      <c r="H403" t="s">
        <v>822</v>
      </c>
      <c r="I403" t="s">
        <v>1147</v>
      </c>
      <c r="J403" t="s">
        <v>822</v>
      </c>
      <c r="K403" t="s">
        <v>1147</v>
      </c>
      <c r="L403" t="s">
        <v>47</v>
      </c>
      <c r="M403" t="s">
        <v>1147</v>
      </c>
      <c r="N403" t="str">
        <f t="shared" si="210"/>
        <v>0</v>
      </c>
      <c r="O403" s="70">
        <f t="shared" si="211"/>
        <v>0</v>
      </c>
      <c r="P403">
        <f t="shared" si="212"/>
        <v>0</v>
      </c>
      <c r="Q403">
        <f t="shared" si="213"/>
        <v>0</v>
      </c>
      <c r="S403">
        <f t="shared" si="214"/>
        <v>0</v>
      </c>
      <c r="T403">
        <f t="shared" si="215"/>
        <v>0</v>
      </c>
      <c r="U403">
        <f t="shared" si="216"/>
        <v>0</v>
      </c>
      <c r="V403">
        <f t="shared" si="217"/>
        <v>0</v>
      </c>
      <c r="W403">
        <f t="shared" si="218"/>
        <v>0</v>
      </c>
      <c r="X403">
        <f t="shared" si="219"/>
        <v>0</v>
      </c>
      <c r="Y403">
        <f t="shared" si="220"/>
        <v>0</v>
      </c>
      <c r="Z403">
        <f t="shared" si="221"/>
        <v>0</v>
      </c>
      <c r="AA403" cm="1">
        <f t="array" ref="AA403">SUMPRODUCT((Z403&lt;$Z$2:$Z$407)/COUNTIF($Z$2:$Z$407,$Z$2:$Z$407))+1</f>
        <v>101.00000000000004</v>
      </c>
      <c r="AB403" t="s">
        <v>844</v>
      </c>
    </row>
    <row r="404" spans="1:28" x14ac:dyDescent="0.15">
      <c r="A404" t="s">
        <v>819</v>
      </c>
      <c r="B404" t="s">
        <v>819</v>
      </c>
      <c r="C404" t="s">
        <v>846</v>
      </c>
      <c r="D404" t="s">
        <v>16</v>
      </c>
      <c r="E404" t="s">
        <v>1187</v>
      </c>
      <c r="F404" t="s">
        <v>840</v>
      </c>
      <c r="G404" t="s">
        <v>831</v>
      </c>
      <c r="H404" t="s">
        <v>822</v>
      </c>
      <c r="I404" t="s">
        <v>1147</v>
      </c>
      <c r="J404" t="s">
        <v>822</v>
      </c>
      <c r="K404" t="s">
        <v>1147</v>
      </c>
      <c r="L404" t="s">
        <v>47</v>
      </c>
      <c r="M404" t="s">
        <v>1147</v>
      </c>
      <c r="N404" t="str">
        <f t="shared" si="210"/>
        <v>0</v>
      </c>
      <c r="O404" s="70">
        <f t="shared" si="211"/>
        <v>0</v>
      </c>
      <c r="P404">
        <f t="shared" si="212"/>
        <v>0</v>
      </c>
      <c r="Q404">
        <f t="shared" si="213"/>
        <v>0</v>
      </c>
      <c r="S404">
        <f t="shared" si="214"/>
        <v>0</v>
      </c>
      <c r="T404">
        <f t="shared" si="215"/>
        <v>0</v>
      </c>
      <c r="U404">
        <f t="shared" si="216"/>
        <v>0</v>
      </c>
      <c r="V404">
        <f t="shared" si="217"/>
        <v>0</v>
      </c>
      <c r="W404">
        <f t="shared" si="218"/>
        <v>0</v>
      </c>
      <c r="X404">
        <f t="shared" si="219"/>
        <v>0</v>
      </c>
      <c r="Y404">
        <f t="shared" si="220"/>
        <v>0</v>
      </c>
      <c r="Z404">
        <f t="shared" si="221"/>
        <v>0</v>
      </c>
      <c r="AA404" cm="1">
        <f t="array" ref="AA404">SUMPRODUCT((Z404&lt;$Z$2:$Z$407)/COUNTIF($Z$2:$Z$407,$Z$2:$Z$407))+1</f>
        <v>101.00000000000004</v>
      </c>
      <c r="AB404" t="s">
        <v>846</v>
      </c>
    </row>
    <row r="405" spans="1:28" x14ac:dyDescent="0.15">
      <c r="A405" t="s">
        <v>819</v>
      </c>
      <c r="B405" t="s">
        <v>819</v>
      </c>
      <c r="C405" t="s">
        <v>847</v>
      </c>
      <c r="D405" t="s">
        <v>16</v>
      </c>
      <c r="E405" t="s">
        <v>1187</v>
      </c>
      <c r="F405" t="s">
        <v>848</v>
      </c>
      <c r="G405" t="s">
        <v>1147</v>
      </c>
      <c r="H405" t="s">
        <v>822</v>
      </c>
      <c r="I405" t="s">
        <v>1147</v>
      </c>
      <c r="J405" t="s">
        <v>822</v>
      </c>
      <c r="K405" t="s">
        <v>1147</v>
      </c>
      <c r="L405" t="s">
        <v>47</v>
      </c>
      <c r="M405" t="s">
        <v>1147</v>
      </c>
      <c r="N405" t="str">
        <f t="shared" si="210"/>
        <v>0</v>
      </c>
      <c r="O405" s="70">
        <f t="shared" si="211"/>
        <v>0</v>
      </c>
      <c r="P405">
        <f t="shared" si="212"/>
        <v>0</v>
      </c>
      <c r="Q405">
        <f t="shared" si="213"/>
        <v>0</v>
      </c>
      <c r="S405">
        <f t="shared" si="214"/>
        <v>0</v>
      </c>
      <c r="T405">
        <f t="shared" si="215"/>
        <v>0</v>
      </c>
      <c r="U405">
        <f t="shared" si="216"/>
        <v>0</v>
      </c>
      <c r="V405">
        <f t="shared" si="217"/>
        <v>0</v>
      </c>
      <c r="W405">
        <f t="shared" si="218"/>
        <v>0</v>
      </c>
      <c r="X405">
        <f t="shared" si="219"/>
        <v>0</v>
      </c>
      <c r="Y405">
        <f t="shared" si="220"/>
        <v>0</v>
      </c>
      <c r="Z405">
        <f t="shared" si="221"/>
        <v>0</v>
      </c>
      <c r="AA405" cm="1">
        <f t="array" ref="AA405">SUMPRODUCT((Z405&lt;$Z$2:$Z$407)/COUNTIF($Z$2:$Z$407,$Z$2:$Z$407))+1</f>
        <v>101.00000000000004</v>
      </c>
      <c r="AB405" t="s">
        <v>847</v>
      </c>
    </row>
    <row r="406" spans="1:28" x14ac:dyDescent="0.15">
      <c r="A406" t="s">
        <v>819</v>
      </c>
      <c r="B406" t="s">
        <v>819</v>
      </c>
      <c r="C406" t="s">
        <v>849</v>
      </c>
      <c r="D406" t="s">
        <v>16</v>
      </c>
      <c r="E406" t="s">
        <v>1187</v>
      </c>
      <c r="F406" t="s">
        <v>848</v>
      </c>
      <c r="G406" t="s">
        <v>1147</v>
      </c>
      <c r="H406" t="s">
        <v>822</v>
      </c>
      <c r="I406" t="s">
        <v>1147</v>
      </c>
      <c r="J406" t="s">
        <v>822</v>
      </c>
      <c r="K406" t="s">
        <v>1147</v>
      </c>
      <c r="L406" t="s">
        <v>47</v>
      </c>
      <c r="M406" t="s">
        <v>1147</v>
      </c>
      <c r="N406" t="str">
        <f t="shared" si="210"/>
        <v>0</v>
      </c>
      <c r="O406" s="70">
        <f t="shared" si="211"/>
        <v>0</v>
      </c>
      <c r="P406">
        <f t="shared" si="212"/>
        <v>0</v>
      </c>
      <c r="Q406">
        <f t="shared" si="213"/>
        <v>0</v>
      </c>
      <c r="S406">
        <f t="shared" si="214"/>
        <v>0</v>
      </c>
      <c r="T406">
        <f t="shared" si="215"/>
        <v>0</v>
      </c>
      <c r="U406">
        <f t="shared" si="216"/>
        <v>0</v>
      </c>
      <c r="V406">
        <f t="shared" si="217"/>
        <v>0</v>
      </c>
      <c r="W406">
        <f t="shared" si="218"/>
        <v>0</v>
      </c>
      <c r="X406">
        <f t="shared" si="219"/>
        <v>0</v>
      </c>
      <c r="Y406">
        <f t="shared" si="220"/>
        <v>0</v>
      </c>
      <c r="Z406">
        <f t="shared" si="221"/>
        <v>0</v>
      </c>
      <c r="AA406" cm="1">
        <f t="array" ref="AA406">SUMPRODUCT((Z406&lt;$Z$2:$Z$407)/COUNTIF($Z$2:$Z$407,$Z$2:$Z$407))+1</f>
        <v>101.00000000000004</v>
      </c>
      <c r="AB406" t="s">
        <v>849</v>
      </c>
    </row>
    <row r="407" spans="1:28" x14ac:dyDescent="0.15">
      <c r="A407" t="s">
        <v>819</v>
      </c>
      <c r="B407" t="s">
        <v>819</v>
      </c>
      <c r="C407" t="s">
        <v>850</v>
      </c>
      <c r="D407" t="s">
        <v>16</v>
      </c>
      <c r="E407" t="s">
        <v>1187</v>
      </c>
      <c r="F407" t="s">
        <v>851</v>
      </c>
      <c r="G407" t="s">
        <v>831</v>
      </c>
      <c r="H407" t="s">
        <v>822</v>
      </c>
      <c r="I407" t="s">
        <v>1147</v>
      </c>
      <c r="J407" t="s">
        <v>822</v>
      </c>
      <c r="K407" t="s">
        <v>1147</v>
      </c>
      <c r="L407" t="s">
        <v>47</v>
      </c>
      <c r="M407" t="s">
        <v>1147</v>
      </c>
      <c r="N407" t="str">
        <f t="shared" si="210"/>
        <v>0</v>
      </c>
      <c r="O407" s="70">
        <f t="shared" si="211"/>
        <v>0</v>
      </c>
      <c r="P407">
        <f t="shared" si="212"/>
        <v>0</v>
      </c>
      <c r="Q407">
        <f t="shared" si="213"/>
        <v>0</v>
      </c>
      <c r="S407">
        <f t="shared" si="214"/>
        <v>0</v>
      </c>
      <c r="T407">
        <f t="shared" si="215"/>
        <v>0</v>
      </c>
      <c r="U407">
        <f t="shared" si="216"/>
        <v>0</v>
      </c>
      <c r="V407">
        <f t="shared" si="217"/>
        <v>0</v>
      </c>
      <c r="W407">
        <f t="shared" si="218"/>
        <v>0</v>
      </c>
      <c r="X407">
        <f t="shared" si="219"/>
        <v>0</v>
      </c>
      <c r="Y407">
        <f t="shared" si="220"/>
        <v>0</v>
      </c>
      <c r="Z407">
        <f t="shared" si="221"/>
        <v>0</v>
      </c>
      <c r="AA407" cm="1">
        <f t="array" ref="AA407">SUMPRODUCT((Z407&lt;$Z$2:$Z$407)/COUNTIF($Z$2:$Z$407,$Z$2:$Z$407))+1</f>
        <v>101.00000000000004</v>
      </c>
      <c r="AB407" t="s">
        <v>850</v>
      </c>
    </row>
  </sheetData>
  <autoFilter ref="A1:AB407" xr:uid="{6420B443-F5B7-A247-8926-9471F220136B}">
    <filterColumn colId="25">
      <customFilters>
        <customFilter operator="notEqual" val=" "/>
      </customFilters>
    </filterColumn>
    <sortState xmlns:xlrd2="http://schemas.microsoft.com/office/spreadsheetml/2017/richdata2" ref="A2:AB407">
      <sortCondition descending="1" ref="Z1:Z407"/>
    </sortState>
  </autoFilter>
  <sortState xmlns:xlrd2="http://schemas.microsoft.com/office/spreadsheetml/2017/richdata2" ref="A2:AA407">
    <sortCondition ref="A1:A407"/>
  </sortState>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B88801-F21B-EE4F-8004-24D30D98B8E6}">
  <dimension ref="A1:AA552"/>
  <sheetViews>
    <sheetView topLeftCell="L1" zoomScale="161" workbookViewId="0">
      <selection activeCell="N1" sqref="N1:AA552"/>
    </sheetView>
  </sheetViews>
  <sheetFormatPr baseColWidth="10" defaultRowHeight="13" x14ac:dyDescent="0.15"/>
  <cols>
    <col min="1" max="1" width="16.796875" customWidth="1"/>
    <col min="3" max="3" width="28" customWidth="1"/>
  </cols>
  <sheetData>
    <row r="1" spans="1:27" s="77" customFormat="1" ht="70" x14ac:dyDescent="0.15">
      <c r="A1" s="77" t="str">
        <f>CLEAN('2025 Original'!A1)</f>
        <v>Manufacturers</v>
      </c>
      <c r="B1" s="77" t="str">
        <f>CLEAN('2025 Original'!B1)</f>
        <v>Makes</v>
      </c>
      <c r="C1" s="77" t="str">
        <f>CLEAN('2025 Original'!C1)</f>
        <v>Carlines</v>
      </c>
      <c r="D1" s="77" t="str">
        <f>CLEAN('2025 Original'!D1)</f>
        <v>Vehicle Type on Part567 Certification Label</v>
      </c>
      <c r="E1" s="77" t="str">
        <f>CLEAN('2025 Original'!E1)</f>
        <v>Percent ContentUS/</v>
      </c>
      <c r="F1" s="77" t="str">
        <f>CLEAN('2025 Original'!F1)</f>
        <v>Major Sources of Foreign Parts Content</v>
      </c>
      <c r="G1" s="77" t="str">
        <f>CLEAN('2025 Original'!G1)</f>
        <v>2nd Major Sources of Foreign Parts Content</v>
      </c>
      <c r="H1" s="77" t="str">
        <f>CLEAN('2025 Original'!H1)</f>
        <v>Final Assembly Countries</v>
      </c>
      <c r="I1" s="77" t="str">
        <f>CLEAN('2025 Original'!I1)</f>
        <v>Additional Final Assembly Countries</v>
      </c>
      <c r="J1" s="77" t="str">
        <f>CLEAN('2025 Original'!J1)</f>
        <v>Country of Origin for the Engine/Motor</v>
      </c>
      <c r="K1" s="77" t="str">
        <f>CLEAN('2025 Original'!K1)</f>
        <v>Additional country of Origin forEngine/Motor</v>
      </c>
      <c r="L1" s="77" t="str">
        <f>CLEAN('2025 Original'!L1)</f>
        <v>Country of Origin for the Transmission(s)</v>
      </c>
      <c r="M1" s="77" t="str">
        <f>CLEAN('2025 Original'!M1)</f>
        <v>Additional Country of Origin for theTransmission(s)</v>
      </c>
      <c r="N1" s="77" t="s">
        <v>866</v>
      </c>
      <c r="O1" s="77" t="s">
        <v>5</v>
      </c>
      <c r="P1" s="77" t="s">
        <v>856</v>
      </c>
      <c r="Q1" s="77" t="s">
        <v>857</v>
      </c>
      <c r="R1" s="77" t="s">
        <v>858</v>
      </c>
      <c r="S1" s="77" t="s">
        <v>859</v>
      </c>
      <c r="T1" s="77" t="s">
        <v>860</v>
      </c>
      <c r="U1" s="77" t="s">
        <v>861</v>
      </c>
      <c r="V1" s="77" t="s">
        <v>862</v>
      </c>
      <c r="W1" s="77" t="s">
        <v>863</v>
      </c>
      <c r="X1" s="77" t="s">
        <v>864</v>
      </c>
      <c r="Y1" s="77" t="s">
        <v>865</v>
      </c>
      <c r="Z1" s="77" t="s">
        <v>869</v>
      </c>
      <c r="AA1" s="77" t="s">
        <v>1124</v>
      </c>
    </row>
    <row r="2" spans="1:27" x14ac:dyDescent="0.15">
      <c r="A2" t="str">
        <f>CLEAN('2025 Original'!A459)</f>
        <v>Tesla Inc.</v>
      </c>
      <c r="B2" t="str">
        <f>CLEAN('2025 Original'!B459)</f>
        <v>Tesla</v>
      </c>
      <c r="C2" t="str">
        <f>CLEAN('2025 Original'!C459)</f>
        <v>Model 3 Long Range AWD</v>
      </c>
      <c r="D2" t="str">
        <f>CLEAN('2025 Original'!D459)</f>
        <v>PC</v>
      </c>
      <c r="E2" t="str">
        <f>CLEAN('2025 Original'!E459)</f>
        <v>0.75</v>
      </c>
      <c r="F2" t="str">
        <f>CLEAN('2025 Original'!F459)</f>
        <v>20% M</v>
      </c>
      <c r="G2" t="str">
        <f>CLEAN('2025 Original'!G459)</f>
        <v/>
      </c>
      <c r="H2" t="str">
        <f>CLEAN('2025 Original'!H459)</f>
        <v>US</v>
      </c>
      <c r="I2" t="str">
        <f>CLEAN('2025 Original'!I459)</f>
        <v/>
      </c>
      <c r="J2" t="str">
        <f>CLEAN('2025 Original'!J459)</f>
        <v>US</v>
      </c>
      <c r="K2" t="str">
        <f>CLEAN('2025 Original'!K459)</f>
        <v/>
      </c>
      <c r="L2" t="str">
        <f>CLEAN('2025 Original'!L459)</f>
        <v>US</v>
      </c>
      <c r="M2" t="str">
        <f>CLEAN('2025 Original'!M459)</f>
        <v/>
      </c>
      <c r="N2" t="str">
        <f t="shared" ref="N2:N65" si="0">E2</f>
        <v>0.75</v>
      </c>
      <c r="O2" s="70">
        <f t="shared" ref="O2:O65" si="1">COUNTIF(H2,"US")</f>
        <v>1</v>
      </c>
      <c r="P2">
        <f t="shared" ref="P2:P65" si="2">COUNTIF(J2,"US")</f>
        <v>1</v>
      </c>
      <c r="Q2">
        <f t="shared" ref="Q2:Q65" si="3">COUNTIF(L2,"US")</f>
        <v>1</v>
      </c>
      <c r="R2">
        <v>1</v>
      </c>
      <c r="S2">
        <f t="shared" ref="S2:S65" si="4">IF(R2=0,0,IF(R2=0.5,3,6))</f>
        <v>6</v>
      </c>
      <c r="T2">
        <f t="shared" ref="T2:T65" si="5">IF(O2=1,6,0)</f>
        <v>6</v>
      </c>
      <c r="U2">
        <f t="shared" ref="U2:U65" si="6">IF(R2=0,0,IF(R2=0.5,3,6))</f>
        <v>6</v>
      </c>
      <c r="V2">
        <f t="shared" ref="V2:V65" si="7">IF(Q2=1,7,0)</f>
        <v>7</v>
      </c>
      <c r="W2">
        <f t="shared" ref="W2:W65" si="8">IF(O2=1,11,0)</f>
        <v>11</v>
      </c>
      <c r="X2">
        <f t="shared" ref="X2:X65" si="9">IF(P2=1,14,0)</f>
        <v>14</v>
      </c>
      <c r="Y2">
        <f t="shared" ref="Y2:Y65" si="10">(0.5*N2)*100</f>
        <v>37.5</v>
      </c>
      <c r="Z2">
        <f t="shared" ref="Z2:Z65" si="11">SUM(S2:Y2)</f>
        <v>87.5</v>
      </c>
      <c r="AA2" cm="1">
        <f t="array" ref="AA2">SUMPRODUCT((Z2&lt;$Z$2:$Z$225)/COUNTIF($Z$2:$Z$225,$Z$2:$Z$225))+1</f>
        <v>1</v>
      </c>
    </row>
    <row r="3" spans="1:27" x14ac:dyDescent="0.15">
      <c r="A3" t="str">
        <f>CLEAN('2025 Original'!A460)</f>
        <v>Tesla Inc.</v>
      </c>
      <c r="B3" t="str">
        <f>CLEAN('2025 Original'!B460)</f>
        <v>Tesla</v>
      </c>
      <c r="C3" t="str">
        <f>CLEAN('2025 Original'!C460)</f>
        <v>Model 3 Long Range RWD</v>
      </c>
      <c r="D3" t="str">
        <f>CLEAN('2025 Original'!D460)</f>
        <v>PC</v>
      </c>
      <c r="E3" t="str">
        <f>CLEAN('2025 Original'!E460)</f>
        <v>0.75</v>
      </c>
      <c r="F3" t="str">
        <f>CLEAN('2025 Original'!F460)</f>
        <v>20% M</v>
      </c>
      <c r="G3" t="str">
        <f>CLEAN('2025 Original'!G460)</f>
        <v/>
      </c>
      <c r="H3" t="str">
        <f>CLEAN('2025 Original'!H460)</f>
        <v>US</v>
      </c>
      <c r="I3" t="str">
        <f>CLEAN('2025 Original'!I460)</f>
        <v/>
      </c>
      <c r="J3" t="str">
        <f>CLEAN('2025 Original'!J460)</f>
        <v>US</v>
      </c>
      <c r="K3" t="str">
        <f>CLEAN('2025 Original'!K460)</f>
        <v/>
      </c>
      <c r="L3" t="str">
        <f>CLEAN('2025 Original'!L460)</f>
        <v>US</v>
      </c>
      <c r="M3" t="str">
        <f>CLEAN('2025 Original'!M460)</f>
        <v/>
      </c>
      <c r="N3" t="str">
        <f t="shared" si="0"/>
        <v>0.75</v>
      </c>
      <c r="O3" s="70">
        <f t="shared" si="1"/>
        <v>1</v>
      </c>
      <c r="P3">
        <f t="shared" si="2"/>
        <v>1</v>
      </c>
      <c r="Q3">
        <f t="shared" si="3"/>
        <v>1</v>
      </c>
      <c r="R3">
        <v>1</v>
      </c>
      <c r="S3">
        <f t="shared" si="4"/>
        <v>6</v>
      </c>
      <c r="T3">
        <f t="shared" si="5"/>
        <v>6</v>
      </c>
      <c r="U3">
        <f t="shared" si="6"/>
        <v>6</v>
      </c>
      <c r="V3">
        <f t="shared" si="7"/>
        <v>7</v>
      </c>
      <c r="W3">
        <f t="shared" si="8"/>
        <v>11</v>
      </c>
      <c r="X3">
        <f t="shared" si="9"/>
        <v>14</v>
      </c>
      <c r="Y3">
        <f t="shared" si="10"/>
        <v>37.5</v>
      </c>
      <c r="Z3">
        <f t="shared" si="11"/>
        <v>87.5</v>
      </c>
      <c r="AA3" cm="1">
        <f t="array" ref="AA3">SUMPRODUCT((Z3&lt;$Z$2:$Z$225)/COUNTIF($Z$2:$Z$225,$Z$2:$Z$225))+1</f>
        <v>1</v>
      </c>
    </row>
    <row r="4" spans="1:27" x14ac:dyDescent="0.15">
      <c r="A4" t="str">
        <f>CLEAN('2025 Original'!A461)</f>
        <v>Tesla Inc.</v>
      </c>
      <c r="B4" t="str">
        <f>CLEAN('2025 Original'!B461)</f>
        <v>Tesla</v>
      </c>
      <c r="C4" t="str">
        <f>CLEAN('2025 Original'!C461)</f>
        <v>Model 3 Performance</v>
      </c>
      <c r="D4" t="str">
        <f>CLEAN('2025 Original'!D461)</f>
        <v>PC</v>
      </c>
      <c r="E4" t="str">
        <f>CLEAN('2025 Original'!E461)</f>
        <v>0.7</v>
      </c>
      <c r="F4" t="str">
        <f>CLEAN('2025 Original'!F461)</f>
        <v>20% M</v>
      </c>
      <c r="G4" t="str">
        <f>CLEAN('2025 Original'!G461)</f>
        <v/>
      </c>
      <c r="H4" t="str">
        <f>CLEAN('2025 Original'!H461)</f>
        <v>US</v>
      </c>
      <c r="I4" t="str">
        <f>CLEAN('2025 Original'!I461)</f>
        <v/>
      </c>
      <c r="J4" t="str">
        <f>CLEAN('2025 Original'!J461)</f>
        <v>US</v>
      </c>
      <c r="K4" t="str">
        <f>CLEAN('2025 Original'!K461)</f>
        <v/>
      </c>
      <c r="L4" t="str">
        <f>CLEAN('2025 Original'!L461)</f>
        <v>US</v>
      </c>
      <c r="M4" t="str">
        <f>CLEAN('2025 Original'!M461)</f>
        <v/>
      </c>
      <c r="N4" t="str">
        <f t="shared" si="0"/>
        <v>0.7</v>
      </c>
      <c r="O4" s="70">
        <f t="shared" si="1"/>
        <v>1</v>
      </c>
      <c r="P4">
        <f t="shared" si="2"/>
        <v>1</v>
      </c>
      <c r="Q4">
        <f t="shared" si="3"/>
        <v>1</v>
      </c>
      <c r="R4">
        <v>1</v>
      </c>
      <c r="S4">
        <f t="shared" si="4"/>
        <v>6</v>
      </c>
      <c r="T4">
        <f t="shared" si="5"/>
        <v>6</v>
      </c>
      <c r="U4">
        <f t="shared" si="6"/>
        <v>6</v>
      </c>
      <c r="V4">
        <f t="shared" si="7"/>
        <v>7</v>
      </c>
      <c r="W4">
        <f t="shared" si="8"/>
        <v>11</v>
      </c>
      <c r="X4">
        <f t="shared" si="9"/>
        <v>14</v>
      </c>
      <c r="Y4">
        <f t="shared" si="10"/>
        <v>35</v>
      </c>
      <c r="Z4">
        <f t="shared" si="11"/>
        <v>85</v>
      </c>
      <c r="AA4" cm="1">
        <f t="array" ref="AA4">SUMPRODUCT((Z4&lt;$Z$2:$Z$225)/COUNTIF($Z$2:$Z$225,$Z$2:$Z$225))+1</f>
        <v>2</v>
      </c>
    </row>
    <row r="5" spans="1:27" x14ac:dyDescent="0.15">
      <c r="A5" t="str">
        <f>CLEAN('2025 Original'!A464)</f>
        <v>Tesla Inc.</v>
      </c>
      <c r="B5" t="str">
        <f>CLEAN('2025 Original'!B464)</f>
        <v>Tesla</v>
      </c>
      <c r="C5" t="str">
        <f>CLEAN('2025 Original'!C464)</f>
        <v>Model Y Long Range AWD</v>
      </c>
      <c r="D5" t="str">
        <f>CLEAN('2025 Original'!D464)</f>
        <v>MPV</v>
      </c>
      <c r="E5" t="str">
        <f>CLEAN('2025 Original'!E464)</f>
        <v>0.7</v>
      </c>
      <c r="F5" t="str">
        <f>CLEAN('2025 Original'!F464)</f>
        <v>25% M</v>
      </c>
      <c r="G5" t="str">
        <f>CLEAN('2025 Original'!G464)</f>
        <v/>
      </c>
      <c r="H5" t="str">
        <f>CLEAN('2025 Original'!H464)</f>
        <v>US</v>
      </c>
      <c r="I5" t="str">
        <f>CLEAN('2025 Original'!I464)</f>
        <v/>
      </c>
      <c r="J5" t="str">
        <f>CLEAN('2025 Original'!J464)</f>
        <v>US</v>
      </c>
      <c r="K5" t="str">
        <f>CLEAN('2025 Original'!K464)</f>
        <v/>
      </c>
      <c r="L5" t="str">
        <f>CLEAN('2025 Original'!L464)</f>
        <v>US</v>
      </c>
      <c r="M5" t="str">
        <f>CLEAN('2025 Original'!M464)</f>
        <v/>
      </c>
      <c r="N5" t="str">
        <f t="shared" si="0"/>
        <v>0.7</v>
      </c>
      <c r="O5" s="70">
        <f t="shared" si="1"/>
        <v>1</v>
      </c>
      <c r="P5">
        <f t="shared" si="2"/>
        <v>1</v>
      </c>
      <c r="Q5">
        <f t="shared" si="3"/>
        <v>1</v>
      </c>
      <c r="R5">
        <v>1</v>
      </c>
      <c r="S5">
        <f t="shared" si="4"/>
        <v>6</v>
      </c>
      <c r="T5">
        <f t="shared" si="5"/>
        <v>6</v>
      </c>
      <c r="U5">
        <f t="shared" si="6"/>
        <v>6</v>
      </c>
      <c r="V5">
        <f t="shared" si="7"/>
        <v>7</v>
      </c>
      <c r="W5">
        <f t="shared" si="8"/>
        <v>11</v>
      </c>
      <c r="X5">
        <f t="shared" si="9"/>
        <v>14</v>
      </c>
      <c r="Y5">
        <f t="shared" si="10"/>
        <v>35</v>
      </c>
      <c r="Z5">
        <f t="shared" si="11"/>
        <v>85</v>
      </c>
      <c r="AA5" cm="1">
        <f t="array" ref="AA5">SUMPRODUCT((Z5&lt;$Z$2:$Z$225)/COUNTIF($Z$2:$Z$225,$Z$2:$Z$225))+1</f>
        <v>2</v>
      </c>
    </row>
    <row r="6" spans="1:27" x14ac:dyDescent="0.15">
      <c r="A6" t="str">
        <f>CLEAN('2025 Original'!A465)</f>
        <v>Tesla Inc.</v>
      </c>
      <c r="B6" t="str">
        <f>CLEAN('2025 Original'!B465)</f>
        <v>Tesla</v>
      </c>
      <c r="C6" t="str">
        <f>CLEAN('2025 Original'!C465)</f>
        <v>Model Y Long Range RWD</v>
      </c>
      <c r="D6" t="str">
        <f>CLEAN('2025 Original'!D465)</f>
        <v>MPV</v>
      </c>
      <c r="E6" t="str">
        <f>CLEAN('2025 Original'!E465)</f>
        <v>0.7</v>
      </c>
      <c r="F6" t="str">
        <f>CLEAN('2025 Original'!F465)</f>
        <v>25% M</v>
      </c>
      <c r="G6" t="str">
        <f>CLEAN('2025 Original'!G465)</f>
        <v/>
      </c>
      <c r="H6" t="str">
        <f>CLEAN('2025 Original'!H465)</f>
        <v>US</v>
      </c>
      <c r="I6" t="str">
        <f>CLEAN('2025 Original'!I465)</f>
        <v/>
      </c>
      <c r="J6" t="str">
        <f>CLEAN('2025 Original'!J465)</f>
        <v>US</v>
      </c>
      <c r="K6" t="str">
        <f>CLEAN('2025 Original'!K465)</f>
        <v/>
      </c>
      <c r="L6" t="str">
        <f>CLEAN('2025 Original'!L465)</f>
        <v>US</v>
      </c>
      <c r="M6" t="str">
        <f>CLEAN('2025 Original'!M465)</f>
        <v/>
      </c>
      <c r="N6" t="str">
        <f t="shared" si="0"/>
        <v>0.7</v>
      </c>
      <c r="O6" s="70">
        <f t="shared" si="1"/>
        <v>1</v>
      </c>
      <c r="P6">
        <f t="shared" si="2"/>
        <v>1</v>
      </c>
      <c r="Q6">
        <f t="shared" si="3"/>
        <v>1</v>
      </c>
      <c r="R6">
        <v>1</v>
      </c>
      <c r="S6">
        <f t="shared" si="4"/>
        <v>6</v>
      </c>
      <c r="T6">
        <f t="shared" si="5"/>
        <v>6</v>
      </c>
      <c r="U6">
        <f t="shared" si="6"/>
        <v>6</v>
      </c>
      <c r="V6">
        <f t="shared" si="7"/>
        <v>7</v>
      </c>
      <c r="W6">
        <f t="shared" si="8"/>
        <v>11</v>
      </c>
      <c r="X6">
        <f t="shared" si="9"/>
        <v>14</v>
      </c>
      <c r="Y6">
        <f t="shared" si="10"/>
        <v>35</v>
      </c>
      <c r="Z6">
        <f t="shared" si="11"/>
        <v>85</v>
      </c>
      <c r="AA6" cm="1">
        <f t="array" ref="AA6">SUMPRODUCT((Z6&lt;$Z$2:$Z$225)/COUNTIF($Z$2:$Z$225,$Z$2:$Z$225))+1</f>
        <v>2</v>
      </c>
    </row>
    <row r="7" spans="1:27" x14ac:dyDescent="0.15">
      <c r="A7" t="str">
        <f>CLEAN('2025 Original'!A466)</f>
        <v>Tesla Inc.</v>
      </c>
      <c r="B7" t="str">
        <f>CLEAN('2025 Original'!B466)</f>
        <v>Tesla</v>
      </c>
      <c r="C7" t="str">
        <f>CLEAN('2025 Original'!C466)</f>
        <v>Model Y Performance</v>
      </c>
      <c r="D7" t="str">
        <f>CLEAN('2025 Original'!D466)</f>
        <v>MPV</v>
      </c>
      <c r="E7" t="str">
        <f>CLEAN('2025 Original'!E466)</f>
        <v>0.7</v>
      </c>
      <c r="F7" t="str">
        <f>CLEAN('2025 Original'!F466)</f>
        <v>20% M</v>
      </c>
      <c r="G7" t="str">
        <f>CLEAN('2025 Original'!G466)</f>
        <v/>
      </c>
      <c r="H7" t="str">
        <f>CLEAN('2025 Original'!H466)</f>
        <v>US</v>
      </c>
      <c r="I7" t="str">
        <f>CLEAN('2025 Original'!I466)</f>
        <v/>
      </c>
      <c r="J7" t="str">
        <f>CLEAN('2025 Original'!J466)</f>
        <v>US</v>
      </c>
      <c r="K7" t="str">
        <f>CLEAN('2025 Original'!K466)</f>
        <v/>
      </c>
      <c r="L7" t="str">
        <f>CLEAN('2025 Original'!L466)</f>
        <v>US</v>
      </c>
      <c r="M7" t="str">
        <f>CLEAN('2025 Original'!M466)</f>
        <v/>
      </c>
      <c r="N7" t="str">
        <f t="shared" si="0"/>
        <v>0.7</v>
      </c>
      <c r="O7" s="70">
        <f t="shared" si="1"/>
        <v>1</v>
      </c>
      <c r="P7">
        <f t="shared" si="2"/>
        <v>1</v>
      </c>
      <c r="Q7">
        <f t="shared" si="3"/>
        <v>1</v>
      </c>
      <c r="R7">
        <v>1</v>
      </c>
      <c r="S7">
        <f t="shared" si="4"/>
        <v>6</v>
      </c>
      <c r="T7">
        <f t="shared" si="5"/>
        <v>6</v>
      </c>
      <c r="U7">
        <f t="shared" si="6"/>
        <v>6</v>
      </c>
      <c r="V7">
        <f t="shared" si="7"/>
        <v>7</v>
      </c>
      <c r="W7">
        <f t="shared" si="8"/>
        <v>11</v>
      </c>
      <c r="X7">
        <f t="shared" si="9"/>
        <v>14</v>
      </c>
      <c r="Y7">
        <f t="shared" si="10"/>
        <v>35</v>
      </c>
      <c r="Z7">
        <f t="shared" si="11"/>
        <v>85</v>
      </c>
      <c r="AA7" cm="1">
        <f t="array" ref="AA7">SUMPRODUCT((Z7&lt;$Z$2:$Z$225)/COUNTIF($Z$2:$Z$225,$Z$2:$Z$225))+1</f>
        <v>2</v>
      </c>
    </row>
    <row r="8" spans="1:27" x14ac:dyDescent="0.15">
      <c r="A8" t="str">
        <f>CLEAN('2025 Original'!A458)</f>
        <v>Tesla Inc.</v>
      </c>
      <c r="B8" t="str">
        <f>CLEAN('2025 Original'!B458)</f>
        <v>Tesla</v>
      </c>
      <c r="C8" t="str">
        <f>CLEAN('2025 Original'!C458)</f>
        <v>Cybertruck</v>
      </c>
      <c r="D8" t="str">
        <f>CLEAN('2025 Original'!D458)</f>
        <v>Truck</v>
      </c>
      <c r="E8" t="str">
        <f>CLEAN('2025 Original'!E458)</f>
        <v>0.65</v>
      </c>
      <c r="F8" t="str">
        <f>CLEAN('2025 Original'!F458)</f>
        <v>25% M</v>
      </c>
      <c r="G8" t="str">
        <f>CLEAN('2025 Original'!G458)</f>
        <v/>
      </c>
      <c r="H8" t="str">
        <f>CLEAN('2025 Original'!H458)</f>
        <v>US</v>
      </c>
      <c r="I8" t="str">
        <f>CLEAN('2025 Original'!I458)</f>
        <v/>
      </c>
      <c r="J8" t="str">
        <f>CLEAN('2025 Original'!J458)</f>
        <v>US</v>
      </c>
      <c r="K8" t="str">
        <f>CLEAN('2025 Original'!K458)</f>
        <v/>
      </c>
      <c r="L8" t="str">
        <f>CLEAN('2025 Original'!L458)</f>
        <v>US</v>
      </c>
      <c r="M8" t="str">
        <f>CLEAN('2025 Original'!M458)</f>
        <v/>
      </c>
      <c r="N8" t="str">
        <f t="shared" si="0"/>
        <v>0.65</v>
      </c>
      <c r="O8" s="70">
        <f t="shared" si="1"/>
        <v>1</v>
      </c>
      <c r="P8">
        <f t="shared" si="2"/>
        <v>1</v>
      </c>
      <c r="Q8">
        <f t="shared" si="3"/>
        <v>1</v>
      </c>
      <c r="R8">
        <v>1</v>
      </c>
      <c r="S8">
        <f t="shared" si="4"/>
        <v>6</v>
      </c>
      <c r="T8">
        <f t="shared" si="5"/>
        <v>6</v>
      </c>
      <c r="U8">
        <f t="shared" si="6"/>
        <v>6</v>
      </c>
      <c r="V8">
        <f t="shared" si="7"/>
        <v>7</v>
      </c>
      <c r="W8">
        <f t="shared" si="8"/>
        <v>11</v>
      </c>
      <c r="X8">
        <f t="shared" si="9"/>
        <v>14</v>
      </c>
      <c r="Y8">
        <f t="shared" si="10"/>
        <v>32.5</v>
      </c>
      <c r="Z8">
        <f t="shared" si="11"/>
        <v>82.5</v>
      </c>
      <c r="AA8" cm="1">
        <f t="array" ref="AA8">SUMPRODUCT((Z8&lt;$Z$2:$Z$225)/COUNTIF($Z$2:$Z$225,$Z$2:$Z$225))+1</f>
        <v>3</v>
      </c>
    </row>
    <row r="9" spans="1:27" x14ac:dyDescent="0.15">
      <c r="A9" t="str">
        <f>CLEAN('2025 Original'!A462)</f>
        <v>Tesla Inc.</v>
      </c>
      <c r="B9" t="str">
        <f>CLEAN('2025 Original'!B462)</f>
        <v>Tesla</v>
      </c>
      <c r="C9" t="str">
        <f>CLEAN('2025 Original'!C462)</f>
        <v>Model S</v>
      </c>
      <c r="D9" t="str">
        <f>CLEAN('2025 Original'!D462)</f>
        <v>PC</v>
      </c>
      <c r="E9" t="str">
        <f>CLEAN('2025 Original'!E462)</f>
        <v>0.65</v>
      </c>
      <c r="F9" t="str">
        <f>CLEAN('2025 Original'!F462)</f>
        <v>20% M</v>
      </c>
      <c r="G9" t="str">
        <f>CLEAN('2025 Original'!G462)</f>
        <v/>
      </c>
      <c r="H9" t="str">
        <f>CLEAN('2025 Original'!H462)</f>
        <v>US</v>
      </c>
      <c r="I9" t="str">
        <f>CLEAN('2025 Original'!I462)</f>
        <v/>
      </c>
      <c r="J9" t="str">
        <f>CLEAN('2025 Original'!J462)</f>
        <v>US</v>
      </c>
      <c r="K9" t="str">
        <f>CLEAN('2025 Original'!K462)</f>
        <v/>
      </c>
      <c r="L9" t="str">
        <f>CLEAN('2025 Original'!L462)</f>
        <v>US</v>
      </c>
      <c r="M9" t="str">
        <f>CLEAN('2025 Original'!M462)</f>
        <v/>
      </c>
      <c r="N9" t="str">
        <f t="shared" si="0"/>
        <v>0.65</v>
      </c>
      <c r="O9" s="70">
        <f t="shared" si="1"/>
        <v>1</v>
      </c>
      <c r="P9">
        <f t="shared" si="2"/>
        <v>1</v>
      </c>
      <c r="Q9">
        <f t="shared" si="3"/>
        <v>1</v>
      </c>
      <c r="R9">
        <v>1</v>
      </c>
      <c r="S9">
        <f t="shared" si="4"/>
        <v>6</v>
      </c>
      <c r="T9">
        <f t="shared" si="5"/>
        <v>6</v>
      </c>
      <c r="U9">
        <f t="shared" si="6"/>
        <v>6</v>
      </c>
      <c r="V9">
        <f t="shared" si="7"/>
        <v>7</v>
      </c>
      <c r="W9">
        <f t="shared" si="8"/>
        <v>11</v>
      </c>
      <c r="X9">
        <f t="shared" si="9"/>
        <v>14</v>
      </c>
      <c r="Y9">
        <f t="shared" si="10"/>
        <v>32.5</v>
      </c>
      <c r="Z9">
        <f t="shared" si="11"/>
        <v>82.5</v>
      </c>
      <c r="AA9" cm="1">
        <f t="array" ref="AA9">SUMPRODUCT((Z9&lt;$Z$2:$Z$225)/COUNTIF($Z$2:$Z$225,$Z$2:$Z$225))+1</f>
        <v>3</v>
      </c>
    </row>
    <row r="10" spans="1:27" x14ac:dyDescent="0.15">
      <c r="A10" t="str">
        <f>CLEAN('2025 Original'!A109)</f>
        <v>Fiat Chrysler</v>
      </c>
      <c r="B10" t="str">
        <f>CLEAN('2025 Original'!B109)</f>
        <v>Jeep</v>
      </c>
      <c r="C10" t="str">
        <f>CLEAN('2025 Original'!C109)</f>
        <v>Gladiator</v>
      </c>
      <c r="D10" t="str">
        <f>CLEAN('2025 Original'!D109)</f>
        <v>Truck</v>
      </c>
      <c r="E10" t="str">
        <f>CLEAN('2025 Original'!E109)</f>
        <v>0.74</v>
      </c>
      <c r="F10" t="str">
        <f>CLEAN('2025 Original'!F109)</f>
        <v>15% M</v>
      </c>
      <c r="G10" t="str">
        <f>CLEAN('2025 Original'!G109)</f>
        <v/>
      </c>
      <c r="H10" t="str">
        <f>CLEAN('2025 Original'!H109)</f>
        <v>US</v>
      </c>
      <c r="I10" t="str">
        <f>CLEAN('2025 Original'!I109)</f>
        <v/>
      </c>
      <c r="J10" t="str">
        <f>CLEAN('2025 Original'!J109)</f>
        <v>US</v>
      </c>
      <c r="K10" t="str">
        <f>CLEAN('2025 Original'!K109)</f>
        <v>M</v>
      </c>
      <c r="L10" t="str">
        <f>CLEAN('2025 Original'!L109)</f>
        <v>US</v>
      </c>
      <c r="M10" t="str">
        <f>CLEAN('2025 Original'!M109)</f>
        <v/>
      </c>
      <c r="N10" t="str">
        <f t="shared" si="0"/>
        <v>0.74</v>
      </c>
      <c r="O10" s="70">
        <f t="shared" si="1"/>
        <v>1</v>
      </c>
      <c r="P10">
        <f t="shared" si="2"/>
        <v>1</v>
      </c>
      <c r="Q10">
        <f t="shared" si="3"/>
        <v>1</v>
      </c>
      <c r="R10">
        <v>0.5</v>
      </c>
      <c r="S10">
        <f t="shared" si="4"/>
        <v>3</v>
      </c>
      <c r="T10">
        <f t="shared" si="5"/>
        <v>6</v>
      </c>
      <c r="U10">
        <f t="shared" si="6"/>
        <v>3</v>
      </c>
      <c r="V10">
        <f t="shared" si="7"/>
        <v>7</v>
      </c>
      <c r="W10">
        <f t="shared" si="8"/>
        <v>11</v>
      </c>
      <c r="X10">
        <f t="shared" si="9"/>
        <v>14</v>
      </c>
      <c r="Y10">
        <f t="shared" si="10"/>
        <v>37</v>
      </c>
      <c r="Z10">
        <f t="shared" si="11"/>
        <v>81</v>
      </c>
      <c r="AA10" cm="1">
        <f t="array" ref="AA10">SUMPRODUCT((Z10&lt;$Z$2:$Z$225)/COUNTIF($Z$2:$Z$225,$Z$2:$Z$225))+1</f>
        <v>4</v>
      </c>
    </row>
    <row r="11" spans="1:27" x14ac:dyDescent="0.15">
      <c r="A11" t="str">
        <f>CLEAN('2025 Original'!A105)</f>
        <v>Fiat Chrysler</v>
      </c>
      <c r="B11" t="str">
        <f>CLEAN('2025 Original'!B105)</f>
        <v>Dodge</v>
      </c>
      <c r="C11" t="str">
        <f>CLEAN('2025 Original'!C105)</f>
        <v>Durango</v>
      </c>
      <c r="D11" t="str">
        <f>CLEAN('2025 Original'!D105)</f>
        <v>MPV</v>
      </c>
      <c r="E11" t="str">
        <f>CLEAN('2025 Original'!E105)</f>
        <v>0.73</v>
      </c>
      <c r="F11" t="str">
        <f>CLEAN('2025 Original'!F105)</f>
        <v>21% M</v>
      </c>
      <c r="G11" t="str">
        <f>CLEAN('2025 Original'!G105)</f>
        <v/>
      </c>
      <c r="H11" t="str">
        <f>CLEAN('2025 Original'!H105)</f>
        <v>US</v>
      </c>
      <c r="I11" t="str">
        <f>CLEAN('2025 Original'!I105)</f>
        <v/>
      </c>
      <c r="J11" t="str">
        <f>CLEAN('2025 Original'!J105)</f>
        <v>US</v>
      </c>
      <c r="K11" t="str">
        <f>CLEAN('2025 Original'!K105)</f>
        <v>M</v>
      </c>
      <c r="L11" t="str">
        <f>CLEAN('2025 Original'!L105)</f>
        <v>US</v>
      </c>
      <c r="M11" t="str">
        <f>CLEAN('2025 Original'!M105)</f>
        <v>G</v>
      </c>
      <c r="N11" t="str">
        <f t="shared" si="0"/>
        <v>0.73</v>
      </c>
      <c r="O11" s="70">
        <f t="shared" si="1"/>
        <v>1</v>
      </c>
      <c r="P11">
        <f t="shared" si="2"/>
        <v>1</v>
      </c>
      <c r="Q11">
        <f t="shared" si="3"/>
        <v>1</v>
      </c>
      <c r="R11">
        <v>0.5</v>
      </c>
      <c r="S11">
        <f t="shared" si="4"/>
        <v>3</v>
      </c>
      <c r="T11">
        <f t="shared" si="5"/>
        <v>6</v>
      </c>
      <c r="U11">
        <f t="shared" si="6"/>
        <v>3</v>
      </c>
      <c r="V11">
        <f t="shared" si="7"/>
        <v>7</v>
      </c>
      <c r="W11">
        <f t="shared" si="8"/>
        <v>11</v>
      </c>
      <c r="X11">
        <f t="shared" si="9"/>
        <v>14</v>
      </c>
      <c r="Y11">
        <f t="shared" si="10"/>
        <v>36.5</v>
      </c>
      <c r="Z11">
        <f t="shared" si="11"/>
        <v>80.5</v>
      </c>
      <c r="AA11" cm="1">
        <f t="array" ref="AA11">SUMPRODUCT((Z11&lt;$Z$2:$Z$225)/COUNTIF($Z$2:$Z$225,$Z$2:$Z$225))+1</f>
        <v>5</v>
      </c>
    </row>
    <row r="12" spans="1:27" x14ac:dyDescent="0.15">
      <c r="A12" t="str">
        <f>CLEAN('2025 Original'!A463)</f>
        <v>Tesla Inc.</v>
      </c>
      <c r="B12" t="str">
        <f>CLEAN('2025 Original'!B463)</f>
        <v>Tesla</v>
      </c>
      <c r="C12" t="str">
        <f>CLEAN('2025 Original'!C463)</f>
        <v>Model X</v>
      </c>
      <c r="D12" t="str">
        <f>CLEAN('2025 Original'!D463)</f>
        <v>MPV</v>
      </c>
      <c r="E12" t="str">
        <f>CLEAN('2025 Original'!E463)</f>
        <v>0.6</v>
      </c>
      <c r="F12" t="str">
        <f>CLEAN('2025 Original'!F463)</f>
        <v>25% M</v>
      </c>
      <c r="G12" t="str">
        <f>CLEAN('2025 Original'!G463)</f>
        <v/>
      </c>
      <c r="H12" t="str">
        <f>CLEAN('2025 Original'!H463)</f>
        <v>US</v>
      </c>
      <c r="I12" t="str">
        <f>CLEAN('2025 Original'!I463)</f>
        <v/>
      </c>
      <c r="J12" t="str">
        <f>CLEAN('2025 Original'!J463)</f>
        <v>US</v>
      </c>
      <c r="K12" t="str">
        <f>CLEAN('2025 Original'!K463)</f>
        <v/>
      </c>
      <c r="L12" t="str">
        <f>CLEAN('2025 Original'!L463)</f>
        <v>US</v>
      </c>
      <c r="M12" t="str">
        <f>CLEAN('2025 Original'!M463)</f>
        <v/>
      </c>
      <c r="N12" t="str">
        <f t="shared" si="0"/>
        <v>0.6</v>
      </c>
      <c r="O12" s="70">
        <f t="shared" si="1"/>
        <v>1</v>
      </c>
      <c r="P12">
        <f t="shared" si="2"/>
        <v>1</v>
      </c>
      <c r="Q12">
        <f t="shared" si="3"/>
        <v>1</v>
      </c>
      <c r="R12">
        <v>1</v>
      </c>
      <c r="S12">
        <f t="shared" si="4"/>
        <v>6</v>
      </c>
      <c r="T12">
        <f t="shared" si="5"/>
        <v>6</v>
      </c>
      <c r="U12">
        <f t="shared" si="6"/>
        <v>6</v>
      </c>
      <c r="V12">
        <f t="shared" si="7"/>
        <v>7</v>
      </c>
      <c r="W12">
        <f t="shared" si="8"/>
        <v>11</v>
      </c>
      <c r="X12">
        <f t="shared" si="9"/>
        <v>14</v>
      </c>
      <c r="Y12">
        <f t="shared" si="10"/>
        <v>30</v>
      </c>
      <c r="Z12">
        <f t="shared" si="11"/>
        <v>80</v>
      </c>
      <c r="AA12" cm="1">
        <f t="array" ref="AA12">SUMPRODUCT((Z12&lt;$Z$2:$Z$225)/COUNTIF($Z$2:$Z$225,$Z$2:$Z$225))+1</f>
        <v>6</v>
      </c>
    </row>
    <row r="13" spans="1:27" x14ac:dyDescent="0.15">
      <c r="A13" t="str">
        <f>CLEAN('2025 Original'!A110)</f>
        <v>Fiat Chrysler</v>
      </c>
      <c r="B13" t="str">
        <f>CLEAN('2025 Original'!B110)</f>
        <v>Jeep</v>
      </c>
      <c r="C13" t="str">
        <f>CLEAN('2025 Original'!C110)</f>
        <v>Grand Cherokee</v>
      </c>
      <c r="D13" t="str">
        <f>CLEAN('2025 Original'!D110)</f>
        <v>MPV</v>
      </c>
      <c r="E13" t="str">
        <f>CLEAN('2025 Original'!E110)</f>
        <v>0.71</v>
      </c>
      <c r="F13" t="str">
        <f>CLEAN('2025 Original'!F110)</f>
        <v>19% M</v>
      </c>
      <c r="G13" t="str">
        <f>CLEAN('2025 Original'!G110)</f>
        <v/>
      </c>
      <c r="H13" t="str">
        <f>CLEAN('2025 Original'!H110)</f>
        <v>US</v>
      </c>
      <c r="I13" t="str">
        <f>CLEAN('2025 Original'!I110)</f>
        <v/>
      </c>
      <c r="J13" t="str">
        <f>CLEAN('2025 Original'!J110)</f>
        <v>US</v>
      </c>
      <c r="K13" t="str">
        <f>CLEAN('2025 Original'!K110)</f>
        <v>I, M</v>
      </c>
      <c r="L13" t="str">
        <f>CLEAN('2025 Original'!L110)</f>
        <v>US</v>
      </c>
      <c r="M13" t="str">
        <f>CLEAN('2025 Original'!M110)</f>
        <v>G</v>
      </c>
      <c r="N13" t="str">
        <f t="shared" si="0"/>
        <v>0.71</v>
      </c>
      <c r="O13" s="70">
        <f t="shared" si="1"/>
        <v>1</v>
      </c>
      <c r="P13">
        <f t="shared" si="2"/>
        <v>1</v>
      </c>
      <c r="Q13">
        <f t="shared" si="3"/>
        <v>1</v>
      </c>
      <c r="R13">
        <v>0.5</v>
      </c>
      <c r="S13">
        <f t="shared" si="4"/>
        <v>3</v>
      </c>
      <c r="T13">
        <f t="shared" si="5"/>
        <v>6</v>
      </c>
      <c r="U13">
        <f t="shared" si="6"/>
        <v>3</v>
      </c>
      <c r="V13">
        <f t="shared" si="7"/>
        <v>7</v>
      </c>
      <c r="W13">
        <f t="shared" si="8"/>
        <v>11</v>
      </c>
      <c r="X13">
        <f t="shared" si="9"/>
        <v>14</v>
      </c>
      <c r="Y13">
        <f t="shared" si="10"/>
        <v>35.5</v>
      </c>
      <c r="Z13">
        <f t="shared" si="11"/>
        <v>79.5</v>
      </c>
      <c r="AA13" cm="1">
        <f t="array" ref="AA13">SUMPRODUCT((Z13&lt;$Z$2:$Z$225)/COUNTIF($Z$2:$Z$225,$Z$2:$Z$225))+1</f>
        <v>7</v>
      </c>
    </row>
    <row r="14" spans="1:27" x14ac:dyDescent="0.15">
      <c r="A14" t="str">
        <f>CLEAN('2025 Original'!A111)</f>
        <v>Fiat Chrysler</v>
      </c>
      <c r="B14" t="str">
        <f>CLEAN('2025 Original'!B111)</f>
        <v>Jeep</v>
      </c>
      <c r="C14" t="str">
        <f>CLEAN('2025 Original'!C111)</f>
        <v>Grand Cherokee L</v>
      </c>
      <c r="D14" t="str">
        <f>CLEAN('2025 Original'!D111)</f>
        <v>MPV</v>
      </c>
      <c r="E14" t="str">
        <f>CLEAN('2025 Original'!E111)</f>
        <v>0.71</v>
      </c>
      <c r="F14" t="str">
        <f>CLEAN('2025 Original'!F111)</f>
        <v>19% M</v>
      </c>
      <c r="G14" t="str">
        <f>CLEAN('2025 Original'!G111)</f>
        <v/>
      </c>
      <c r="H14" t="str">
        <f>CLEAN('2025 Original'!H111)</f>
        <v>US</v>
      </c>
      <c r="I14" t="str">
        <f>CLEAN('2025 Original'!I111)</f>
        <v/>
      </c>
      <c r="J14" t="str">
        <f>CLEAN('2025 Original'!J111)</f>
        <v>US</v>
      </c>
      <c r="K14" t="str">
        <f>CLEAN('2025 Original'!K111)</f>
        <v>I, M</v>
      </c>
      <c r="L14" t="str">
        <f>CLEAN('2025 Original'!L111)</f>
        <v>US</v>
      </c>
      <c r="M14" t="str">
        <f>CLEAN('2025 Original'!M111)</f>
        <v>G</v>
      </c>
      <c r="N14" t="str">
        <f t="shared" si="0"/>
        <v>0.71</v>
      </c>
      <c r="O14" s="70">
        <f t="shared" si="1"/>
        <v>1</v>
      </c>
      <c r="P14">
        <f t="shared" si="2"/>
        <v>1</v>
      </c>
      <c r="Q14">
        <f t="shared" si="3"/>
        <v>1</v>
      </c>
      <c r="R14">
        <v>0.5</v>
      </c>
      <c r="S14">
        <f t="shared" si="4"/>
        <v>3</v>
      </c>
      <c r="T14">
        <f t="shared" si="5"/>
        <v>6</v>
      </c>
      <c r="U14">
        <f t="shared" si="6"/>
        <v>3</v>
      </c>
      <c r="V14">
        <f t="shared" si="7"/>
        <v>7</v>
      </c>
      <c r="W14">
        <f t="shared" si="8"/>
        <v>11</v>
      </c>
      <c r="X14">
        <f t="shared" si="9"/>
        <v>14</v>
      </c>
      <c r="Y14">
        <f t="shared" si="10"/>
        <v>35.5</v>
      </c>
      <c r="Z14">
        <f t="shared" si="11"/>
        <v>79.5</v>
      </c>
      <c r="AA14" cm="1">
        <f t="array" ref="AA14">SUMPRODUCT((Z14&lt;$Z$2:$Z$225)/COUNTIF($Z$2:$Z$225,$Z$2:$Z$225))+1</f>
        <v>7</v>
      </c>
    </row>
    <row r="15" spans="1:27" x14ac:dyDescent="0.15">
      <c r="A15" t="str">
        <f>CLEAN('2025 Original'!A157)</f>
        <v>GM LLC</v>
      </c>
      <c r="B15" t="str">
        <f>CLEAN('2025 Original'!B157)</f>
        <v>Chevy</v>
      </c>
      <c r="C15" t="str">
        <f>CLEAN('2025 Original'!C157)</f>
        <v>Express</v>
      </c>
      <c r="D15" t="str">
        <f>CLEAN('2025 Original'!D157)</f>
        <v>MPV</v>
      </c>
      <c r="E15" t="str">
        <f>CLEAN('2025 Original'!E157)</f>
        <v>0.57</v>
      </c>
      <c r="F15" t="str">
        <f>CLEAN('2025 Original'!F157)</f>
        <v>22% M</v>
      </c>
      <c r="G15" t="str">
        <f>CLEAN('2025 Original'!G157)</f>
        <v/>
      </c>
      <c r="H15" t="str">
        <f>CLEAN('2025 Original'!H157)</f>
        <v>US</v>
      </c>
      <c r="I15" t="str">
        <f>CLEAN('2025 Original'!I157)</f>
        <v>US</v>
      </c>
      <c r="J15" t="str">
        <f>CLEAN('2025 Original'!J157)</f>
        <v>US</v>
      </c>
      <c r="K15" t="str">
        <f>CLEAN('2025 Original'!K157)</f>
        <v/>
      </c>
      <c r="L15" t="str">
        <f>CLEAN('2025 Original'!L157)</f>
        <v>US</v>
      </c>
      <c r="M15" t="str">
        <f>CLEAN('2025 Original'!M157)</f>
        <v>US</v>
      </c>
      <c r="N15" t="str">
        <f t="shared" si="0"/>
        <v>0.57</v>
      </c>
      <c r="O15" s="70">
        <f t="shared" si="1"/>
        <v>1</v>
      </c>
      <c r="P15">
        <f t="shared" si="2"/>
        <v>1</v>
      </c>
      <c r="Q15">
        <f t="shared" si="3"/>
        <v>1</v>
      </c>
      <c r="R15">
        <v>1</v>
      </c>
      <c r="S15">
        <f t="shared" si="4"/>
        <v>6</v>
      </c>
      <c r="T15">
        <f t="shared" si="5"/>
        <v>6</v>
      </c>
      <c r="U15">
        <f t="shared" si="6"/>
        <v>6</v>
      </c>
      <c r="V15">
        <f t="shared" si="7"/>
        <v>7</v>
      </c>
      <c r="W15">
        <f t="shared" si="8"/>
        <v>11</v>
      </c>
      <c r="X15">
        <f t="shared" si="9"/>
        <v>14</v>
      </c>
      <c r="Y15">
        <f t="shared" si="10"/>
        <v>28.499999999999996</v>
      </c>
      <c r="Z15">
        <f t="shared" si="11"/>
        <v>78.5</v>
      </c>
      <c r="AA15" cm="1">
        <f t="array" ref="AA15">SUMPRODUCT((Z15&lt;$Z$2:$Z$225)/COUNTIF($Z$2:$Z$225,$Z$2:$Z$225))+1</f>
        <v>8</v>
      </c>
    </row>
    <row r="16" spans="1:27" x14ac:dyDescent="0.15">
      <c r="A16" t="str">
        <f>CLEAN('2025 Original'!A168)</f>
        <v>GM LLC</v>
      </c>
      <c r="B16" t="str">
        <f>CLEAN('2025 Original'!B168)</f>
        <v>GMC</v>
      </c>
      <c r="C16" t="str">
        <f>CLEAN('2025 Original'!C168)</f>
        <v>Savanna</v>
      </c>
      <c r="D16" t="str">
        <f>CLEAN('2025 Original'!D168)</f>
        <v>MPV</v>
      </c>
      <c r="E16" t="str">
        <f>CLEAN('2025 Original'!E168)</f>
        <v>0.57</v>
      </c>
      <c r="F16" t="str">
        <f>CLEAN('2025 Original'!F168)</f>
        <v>22% M</v>
      </c>
      <c r="G16" t="str">
        <f>CLEAN('2025 Original'!G168)</f>
        <v/>
      </c>
      <c r="H16" t="str">
        <f>CLEAN('2025 Original'!H168)</f>
        <v>US</v>
      </c>
      <c r="I16" t="str">
        <f>CLEAN('2025 Original'!I168)</f>
        <v>US</v>
      </c>
      <c r="J16" t="str">
        <f>CLEAN('2025 Original'!J168)</f>
        <v>US</v>
      </c>
      <c r="K16" t="str">
        <f>CLEAN('2025 Original'!K168)</f>
        <v/>
      </c>
      <c r="L16" t="str">
        <f>CLEAN('2025 Original'!L168)</f>
        <v>US</v>
      </c>
      <c r="M16" t="str">
        <f>CLEAN('2025 Original'!M168)</f>
        <v/>
      </c>
      <c r="N16" t="str">
        <f t="shared" si="0"/>
        <v>0.57</v>
      </c>
      <c r="O16" s="70">
        <f t="shared" si="1"/>
        <v>1</v>
      </c>
      <c r="P16">
        <f t="shared" si="2"/>
        <v>1</v>
      </c>
      <c r="Q16">
        <f t="shared" si="3"/>
        <v>1</v>
      </c>
      <c r="R16">
        <v>1</v>
      </c>
      <c r="S16">
        <f t="shared" si="4"/>
        <v>6</v>
      </c>
      <c r="T16">
        <f t="shared" si="5"/>
        <v>6</v>
      </c>
      <c r="U16">
        <f t="shared" si="6"/>
        <v>6</v>
      </c>
      <c r="V16">
        <f t="shared" si="7"/>
        <v>7</v>
      </c>
      <c r="W16">
        <f t="shared" si="8"/>
        <v>11</v>
      </c>
      <c r="X16">
        <f t="shared" si="9"/>
        <v>14</v>
      </c>
      <c r="Y16">
        <f t="shared" si="10"/>
        <v>28.499999999999996</v>
      </c>
      <c r="Z16">
        <f t="shared" si="11"/>
        <v>78.5</v>
      </c>
      <c r="AA16" cm="1">
        <f t="array" ref="AA16">SUMPRODUCT((Z16&lt;$Z$2:$Z$225)/COUNTIF($Z$2:$Z$225,$Z$2:$Z$225))+1</f>
        <v>8</v>
      </c>
    </row>
    <row r="17" spans="1:27" x14ac:dyDescent="0.15">
      <c r="A17" t="str">
        <f>CLEAN('2025 Original'!A115)</f>
        <v>Fiat Chrysler</v>
      </c>
      <c r="B17" t="str">
        <f>CLEAN('2025 Original'!B115)</f>
        <v>Jeep</v>
      </c>
      <c r="C17" t="str">
        <f>CLEAN('2025 Original'!C115)</f>
        <v>Wrangler</v>
      </c>
      <c r="D17" t="str">
        <f>CLEAN('2025 Original'!D115)</f>
        <v>MPV</v>
      </c>
      <c r="E17" t="str">
        <f>CLEAN('2025 Original'!E115)</f>
        <v>0.68</v>
      </c>
      <c r="F17" t="str">
        <f>CLEAN('2025 Original'!F115)</f>
        <v>18% M</v>
      </c>
      <c r="G17" t="str">
        <f>CLEAN('2025 Original'!G115)</f>
        <v/>
      </c>
      <c r="H17" t="str">
        <f>CLEAN('2025 Original'!H115)</f>
        <v>US</v>
      </c>
      <c r="I17" t="str">
        <f>CLEAN('2025 Original'!I115)</f>
        <v/>
      </c>
      <c r="J17" t="str">
        <f>CLEAN('2025 Original'!J115)</f>
        <v>US</v>
      </c>
      <c r="K17" t="str">
        <f>CLEAN('2025 Original'!K115)</f>
        <v>I, M</v>
      </c>
      <c r="L17" t="str">
        <f>CLEAN('2025 Original'!L115)</f>
        <v>US</v>
      </c>
      <c r="M17" t="str">
        <f>CLEAN('2025 Original'!M115)</f>
        <v>J, G</v>
      </c>
      <c r="N17" t="str">
        <f t="shared" si="0"/>
        <v>0.68</v>
      </c>
      <c r="O17" s="70">
        <f t="shared" si="1"/>
        <v>1</v>
      </c>
      <c r="P17">
        <f t="shared" si="2"/>
        <v>1</v>
      </c>
      <c r="Q17">
        <f t="shared" si="3"/>
        <v>1</v>
      </c>
      <c r="R17">
        <v>0.5</v>
      </c>
      <c r="S17">
        <f t="shared" si="4"/>
        <v>3</v>
      </c>
      <c r="T17">
        <f t="shared" si="5"/>
        <v>6</v>
      </c>
      <c r="U17">
        <f t="shared" si="6"/>
        <v>3</v>
      </c>
      <c r="V17">
        <f t="shared" si="7"/>
        <v>7</v>
      </c>
      <c r="W17">
        <f t="shared" si="8"/>
        <v>11</v>
      </c>
      <c r="X17">
        <f t="shared" si="9"/>
        <v>14</v>
      </c>
      <c r="Y17">
        <f t="shared" si="10"/>
        <v>34</v>
      </c>
      <c r="Z17">
        <f t="shared" si="11"/>
        <v>78</v>
      </c>
      <c r="AA17" cm="1">
        <f t="array" ref="AA17">SUMPRODUCT((Z17&lt;$Z$2:$Z$225)/COUNTIF($Z$2:$Z$225,$Z$2:$Z$225))+1</f>
        <v>9</v>
      </c>
    </row>
    <row r="18" spans="1:27" x14ac:dyDescent="0.15">
      <c r="A18" t="str">
        <f>CLEAN('2025 Original'!A285)</f>
        <v>Kia Motors</v>
      </c>
      <c r="B18" t="str">
        <f>CLEAN('2025 Original'!B285)</f>
        <v>Kia</v>
      </c>
      <c r="C18" t="str">
        <f>CLEAN('2025 Original'!C285)</f>
        <v>EV6</v>
      </c>
      <c r="D18" t="str">
        <f>CLEAN('2025 Original'!D285)</f>
        <v>MPV</v>
      </c>
      <c r="E18" t="str">
        <f>CLEAN('2025 Original'!E285)</f>
        <v>0.8</v>
      </c>
      <c r="F18" t="str">
        <f>CLEAN('2025 Original'!F285)</f>
        <v>15% K</v>
      </c>
      <c r="G18" t="str">
        <f>CLEAN('2025 Original'!G285)</f>
        <v/>
      </c>
      <c r="H18" t="str">
        <f>CLEAN('2025 Original'!H285)</f>
        <v>US</v>
      </c>
      <c r="I18" t="str">
        <f>CLEAN('2025 Original'!I285)</f>
        <v/>
      </c>
      <c r="J18" t="str">
        <f>CLEAN('2025 Original'!J285)</f>
        <v>US</v>
      </c>
      <c r="K18" t="str">
        <f>CLEAN('2025 Original'!K285)</f>
        <v/>
      </c>
      <c r="L18" t="str">
        <f>CLEAN('2025 Original'!L285)</f>
        <v>US</v>
      </c>
      <c r="M18" t="str">
        <f>CLEAN('2025 Original'!M285)</f>
        <v/>
      </c>
      <c r="N18" t="str">
        <f t="shared" si="0"/>
        <v>0.8</v>
      </c>
      <c r="O18" s="70">
        <f t="shared" si="1"/>
        <v>1</v>
      </c>
      <c r="P18">
        <f t="shared" si="2"/>
        <v>1</v>
      </c>
      <c r="Q18">
        <f t="shared" si="3"/>
        <v>1</v>
      </c>
      <c r="S18">
        <f t="shared" si="4"/>
        <v>0</v>
      </c>
      <c r="T18">
        <f t="shared" si="5"/>
        <v>6</v>
      </c>
      <c r="U18">
        <f t="shared" si="6"/>
        <v>0</v>
      </c>
      <c r="V18">
        <f t="shared" si="7"/>
        <v>7</v>
      </c>
      <c r="W18">
        <f t="shared" si="8"/>
        <v>11</v>
      </c>
      <c r="X18">
        <f t="shared" si="9"/>
        <v>14</v>
      </c>
      <c r="Y18">
        <f t="shared" si="10"/>
        <v>40</v>
      </c>
      <c r="Z18">
        <f t="shared" si="11"/>
        <v>78</v>
      </c>
      <c r="AA18" cm="1">
        <f t="array" ref="AA18">SUMPRODUCT((Z18&lt;$Z$2:$Z$225)/COUNTIF($Z$2:$Z$225,$Z$2:$Z$225))+1</f>
        <v>9</v>
      </c>
    </row>
    <row r="19" spans="1:27" x14ac:dyDescent="0.15">
      <c r="A19" t="str">
        <f>CLEAN('2025 Original'!A222)</f>
        <v>Honda Motor Co., Ltd.</v>
      </c>
      <c r="B19" t="str">
        <f>CLEAN('2025 Original'!B222)</f>
        <v>Honda</v>
      </c>
      <c r="C19" t="str">
        <f>CLEAN('2025 Original'!C222)</f>
        <v>Ridgeline  AWD TrailSport</v>
      </c>
      <c r="D19" t="str">
        <f>CLEAN('2025 Original'!D222)</f>
        <v>Truck</v>
      </c>
      <c r="E19" t="str">
        <f>CLEAN('2025 Original'!E222)</f>
        <v>0.75</v>
      </c>
      <c r="F19" t="str">
        <f>CLEAN('2025 Original'!F222)</f>
        <v/>
      </c>
      <c r="G19" t="str">
        <f>CLEAN('2025 Original'!G222)</f>
        <v/>
      </c>
      <c r="H19" t="str">
        <f>CLEAN('2025 Original'!H222)</f>
        <v>US</v>
      </c>
      <c r="I19" t="str">
        <f>CLEAN('2025 Original'!I222)</f>
        <v/>
      </c>
      <c r="J19" t="str">
        <f>CLEAN('2025 Original'!J222)</f>
        <v>US</v>
      </c>
      <c r="K19" t="str">
        <f>CLEAN('2025 Original'!K222)</f>
        <v/>
      </c>
      <c r="L19" t="str">
        <f>CLEAN('2025 Original'!L222)</f>
        <v>US</v>
      </c>
      <c r="M19" t="str">
        <f>CLEAN('2025 Original'!M222)</f>
        <v/>
      </c>
      <c r="N19" t="str">
        <f t="shared" si="0"/>
        <v>0.75</v>
      </c>
      <c r="O19" s="70">
        <f t="shared" si="1"/>
        <v>1</v>
      </c>
      <c r="P19">
        <f t="shared" si="2"/>
        <v>1</v>
      </c>
      <c r="Q19">
        <f t="shared" si="3"/>
        <v>1</v>
      </c>
      <c r="S19">
        <f t="shared" si="4"/>
        <v>0</v>
      </c>
      <c r="T19">
        <f t="shared" si="5"/>
        <v>6</v>
      </c>
      <c r="U19">
        <f t="shared" si="6"/>
        <v>0</v>
      </c>
      <c r="V19">
        <f t="shared" si="7"/>
        <v>7</v>
      </c>
      <c r="W19">
        <f t="shared" si="8"/>
        <v>11</v>
      </c>
      <c r="X19">
        <f t="shared" si="9"/>
        <v>14</v>
      </c>
      <c r="Y19">
        <f t="shared" si="10"/>
        <v>37.5</v>
      </c>
      <c r="Z19">
        <f t="shared" si="11"/>
        <v>75.5</v>
      </c>
      <c r="AA19" cm="1">
        <f t="array" ref="AA19">SUMPRODUCT((Z19&lt;$Z$2:$Z$225)/COUNTIF($Z$2:$Z$225,$Z$2:$Z$225))+1</f>
        <v>10</v>
      </c>
    </row>
    <row r="20" spans="1:27" x14ac:dyDescent="0.15">
      <c r="A20" t="str">
        <f>CLEAN('2025 Original'!A153)</f>
        <v>GM LLC</v>
      </c>
      <c r="B20" t="str">
        <f>CLEAN('2025 Original'!B153)</f>
        <v>Chevy</v>
      </c>
      <c r="C20" t="str">
        <f>CLEAN('2025 Original'!C153)</f>
        <v>Colorado</v>
      </c>
      <c r="D20" t="str">
        <f>CLEAN('2025 Original'!D153)</f>
        <v>Truck</v>
      </c>
      <c r="E20" t="str">
        <f>CLEAN('2025 Original'!E153)</f>
        <v>0.49</v>
      </c>
      <c r="F20" t="str">
        <f>CLEAN('2025 Original'!F153)</f>
        <v>25% M</v>
      </c>
      <c r="G20" t="str">
        <f>CLEAN('2025 Original'!G153)</f>
        <v/>
      </c>
      <c r="H20" t="str">
        <f>CLEAN('2025 Original'!H153)</f>
        <v>US</v>
      </c>
      <c r="I20" t="str">
        <f>CLEAN('2025 Original'!I153)</f>
        <v/>
      </c>
      <c r="J20" t="str">
        <f>CLEAN('2025 Original'!J153)</f>
        <v>US</v>
      </c>
      <c r="K20" t="str">
        <f>CLEAN('2025 Original'!K153)</f>
        <v/>
      </c>
      <c r="L20" t="str">
        <f>CLEAN('2025 Original'!L153)</f>
        <v>US</v>
      </c>
      <c r="M20" t="str">
        <f>CLEAN('2025 Original'!M153)</f>
        <v/>
      </c>
      <c r="N20" t="str">
        <f t="shared" si="0"/>
        <v>0.49</v>
      </c>
      <c r="O20" s="70">
        <f t="shared" si="1"/>
        <v>1</v>
      </c>
      <c r="P20">
        <f t="shared" si="2"/>
        <v>1</v>
      </c>
      <c r="Q20">
        <f t="shared" si="3"/>
        <v>1</v>
      </c>
      <c r="R20">
        <v>1</v>
      </c>
      <c r="S20">
        <f t="shared" si="4"/>
        <v>6</v>
      </c>
      <c r="T20">
        <f t="shared" si="5"/>
        <v>6</v>
      </c>
      <c r="U20">
        <f t="shared" si="6"/>
        <v>6</v>
      </c>
      <c r="V20">
        <f t="shared" si="7"/>
        <v>7</v>
      </c>
      <c r="W20">
        <f t="shared" si="8"/>
        <v>11</v>
      </c>
      <c r="X20">
        <f t="shared" si="9"/>
        <v>14</v>
      </c>
      <c r="Y20">
        <f t="shared" si="10"/>
        <v>24.5</v>
      </c>
      <c r="Z20">
        <f t="shared" si="11"/>
        <v>74.5</v>
      </c>
      <c r="AA20" cm="1">
        <f t="array" ref="AA20">SUMPRODUCT((Z20&lt;$Z$2:$Z$225)/COUNTIF($Z$2:$Z$225,$Z$2:$Z$225))+1</f>
        <v>11</v>
      </c>
    </row>
    <row r="21" spans="1:27" x14ac:dyDescent="0.15">
      <c r="A21" t="str">
        <f>CLEAN('2025 Original'!A166)</f>
        <v>GM LLC</v>
      </c>
      <c r="B21" t="str">
        <f>CLEAN('2025 Original'!B166)</f>
        <v>GMC</v>
      </c>
      <c r="C21" t="str">
        <f>CLEAN('2025 Original'!C166)</f>
        <v>Canyon</v>
      </c>
      <c r="D21" t="str">
        <f>CLEAN('2025 Original'!D166)</f>
        <v>Truck</v>
      </c>
      <c r="E21" t="str">
        <f>CLEAN('2025 Original'!E166)</f>
        <v>0.49</v>
      </c>
      <c r="F21" t="str">
        <f>CLEAN('2025 Original'!F166)</f>
        <v>25% M</v>
      </c>
      <c r="G21" t="str">
        <f>CLEAN('2025 Original'!G166)</f>
        <v/>
      </c>
      <c r="H21" t="str">
        <f>CLEAN('2025 Original'!H166)</f>
        <v>US</v>
      </c>
      <c r="I21" t="str">
        <f>CLEAN('2025 Original'!I166)</f>
        <v/>
      </c>
      <c r="J21" t="str">
        <f>CLEAN('2025 Original'!J166)</f>
        <v>US</v>
      </c>
      <c r="K21" t="str">
        <f>CLEAN('2025 Original'!K166)</f>
        <v/>
      </c>
      <c r="L21" t="str">
        <f>CLEAN('2025 Original'!L166)</f>
        <v>US</v>
      </c>
      <c r="M21" t="str">
        <f>CLEAN('2025 Original'!M166)</f>
        <v/>
      </c>
      <c r="N21" t="str">
        <f t="shared" si="0"/>
        <v>0.49</v>
      </c>
      <c r="O21" s="70">
        <f t="shared" si="1"/>
        <v>1</v>
      </c>
      <c r="P21">
        <f t="shared" si="2"/>
        <v>1</v>
      </c>
      <c r="Q21">
        <f t="shared" si="3"/>
        <v>1</v>
      </c>
      <c r="R21">
        <v>1</v>
      </c>
      <c r="S21">
        <f t="shared" si="4"/>
        <v>6</v>
      </c>
      <c r="T21">
        <f t="shared" si="5"/>
        <v>6</v>
      </c>
      <c r="U21">
        <f t="shared" si="6"/>
        <v>6</v>
      </c>
      <c r="V21">
        <f t="shared" si="7"/>
        <v>7</v>
      </c>
      <c r="W21">
        <f t="shared" si="8"/>
        <v>11</v>
      </c>
      <c r="X21">
        <f t="shared" si="9"/>
        <v>14</v>
      </c>
      <c r="Y21">
        <f t="shared" si="10"/>
        <v>24.5</v>
      </c>
      <c r="Z21">
        <f t="shared" si="11"/>
        <v>74.5</v>
      </c>
      <c r="AA21" cm="1">
        <f t="array" ref="AA21">SUMPRODUCT((Z21&lt;$Z$2:$Z$225)/COUNTIF($Z$2:$Z$225,$Z$2:$Z$225))+1</f>
        <v>11</v>
      </c>
    </row>
    <row r="22" spans="1:27" x14ac:dyDescent="0.15">
      <c r="A22" t="str">
        <f>CLEAN('2025 Original'!A180)</f>
        <v>Honda Motor Co., Ltd.</v>
      </c>
      <c r="B22" t="str">
        <f>CLEAN('2025 Original'!B180)</f>
        <v>Acura</v>
      </c>
      <c r="C22" t="str">
        <f>CLEAN('2025 Original'!C180)</f>
        <v>MDX AWD</v>
      </c>
      <c r="D22" t="str">
        <f>CLEAN('2025 Original'!D180)</f>
        <v>MPV</v>
      </c>
      <c r="E22" t="str">
        <f>CLEAN('2025 Original'!E180)</f>
        <v>0.7</v>
      </c>
      <c r="F22" t="str">
        <f>CLEAN('2025 Original'!F180)</f>
        <v/>
      </c>
      <c r="G22" t="str">
        <f>CLEAN('2025 Original'!G180)</f>
        <v/>
      </c>
      <c r="H22" t="str">
        <f>CLEAN('2025 Original'!H180)</f>
        <v>US</v>
      </c>
      <c r="I22" t="str">
        <f>CLEAN('2025 Original'!I180)</f>
        <v/>
      </c>
      <c r="J22" t="str">
        <f>CLEAN('2025 Original'!J180)</f>
        <v>US</v>
      </c>
      <c r="K22" t="str">
        <f>CLEAN('2025 Original'!K180)</f>
        <v/>
      </c>
      <c r="L22" t="str">
        <f>CLEAN('2025 Original'!L180)</f>
        <v>US</v>
      </c>
      <c r="M22" t="str">
        <f>CLEAN('2025 Original'!M180)</f>
        <v/>
      </c>
      <c r="N22" t="str">
        <f t="shared" si="0"/>
        <v>0.7</v>
      </c>
      <c r="O22" s="70">
        <f t="shared" si="1"/>
        <v>1</v>
      </c>
      <c r="P22">
        <f t="shared" si="2"/>
        <v>1</v>
      </c>
      <c r="Q22">
        <f t="shared" si="3"/>
        <v>1</v>
      </c>
      <c r="S22">
        <f t="shared" si="4"/>
        <v>0</v>
      </c>
      <c r="T22">
        <f t="shared" si="5"/>
        <v>6</v>
      </c>
      <c r="U22">
        <f t="shared" si="6"/>
        <v>0</v>
      </c>
      <c r="V22">
        <f t="shared" si="7"/>
        <v>7</v>
      </c>
      <c r="W22">
        <f t="shared" si="8"/>
        <v>11</v>
      </c>
      <c r="X22">
        <f t="shared" si="9"/>
        <v>14</v>
      </c>
      <c r="Y22">
        <f t="shared" si="10"/>
        <v>35</v>
      </c>
      <c r="Z22">
        <f t="shared" si="11"/>
        <v>73</v>
      </c>
      <c r="AA22" cm="1">
        <f t="array" ref="AA22">SUMPRODUCT((Z22&lt;$Z$2:$Z$225)/COUNTIF($Z$2:$Z$225,$Z$2:$Z$225))+1</f>
        <v>12</v>
      </c>
    </row>
    <row r="23" spans="1:27" x14ac:dyDescent="0.15">
      <c r="A23" t="str">
        <f>CLEAN('2025 Original'!A182)</f>
        <v>Honda Motor Co., Ltd.</v>
      </c>
      <c r="B23" t="str">
        <f>CLEAN('2025 Original'!B182)</f>
        <v>Acura</v>
      </c>
      <c r="C23" t="str">
        <f>CLEAN('2025 Original'!C182)</f>
        <v>MDX FWD</v>
      </c>
      <c r="D23" t="str">
        <f>CLEAN('2025 Original'!D182)</f>
        <v>MPV</v>
      </c>
      <c r="E23" t="str">
        <f>CLEAN('2025 Original'!E182)</f>
        <v>0.7</v>
      </c>
      <c r="F23" t="str">
        <f>CLEAN('2025 Original'!F182)</f>
        <v/>
      </c>
      <c r="G23" t="str">
        <f>CLEAN('2025 Original'!G182)</f>
        <v/>
      </c>
      <c r="H23" t="str">
        <f>CLEAN('2025 Original'!H182)</f>
        <v>US</v>
      </c>
      <c r="I23" t="str">
        <f>CLEAN('2025 Original'!I182)</f>
        <v/>
      </c>
      <c r="J23" t="str">
        <f>CLEAN('2025 Original'!J182)</f>
        <v>US</v>
      </c>
      <c r="K23" t="str">
        <f>CLEAN('2025 Original'!K182)</f>
        <v/>
      </c>
      <c r="L23" t="str">
        <f>CLEAN('2025 Original'!L182)</f>
        <v>US</v>
      </c>
      <c r="M23" t="str">
        <f>CLEAN('2025 Original'!M182)</f>
        <v/>
      </c>
      <c r="N23" t="str">
        <f t="shared" si="0"/>
        <v>0.7</v>
      </c>
      <c r="O23" s="70">
        <f t="shared" si="1"/>
        <v>1</v>
      </c>
      <c r="P23">
        <f t="shared" si="2"/>
        <v>1</v>
      </c>
      <c r="Q23">
        <f t="shared" si="3"/>
        <v>1</v>
      </c>
      <c r="S23">
        <f t="shared" si="4"/>
        <v>0</v>
      </c>
      <c r="T23">
        <f t="shared" si="5"/>
        <v>6</v>
      </c>
      <c r="U23">
        <f t="shared" si="6"/>
        <v>0</v>
      </c>
      <c r="V23">
        <f t="shared" si="7"/>
        <v>7</v>
      </c>
      <c r="W23">
        <f t="shared" si="8"/>
        <v>11</v>
      </c>
      <c r="X23">
        <f t="shared" si="9"/>
        <v>14</v>
      </c>
      <c r="Y23">
        <f t="shared" si="10"/>
        <v>35</v>
      </c>
      <c r="Z23">
        <f t="shared" si="11"/>
        <v>73</v>
      </c>
      <c r="AA23" cm="1">
        <f t="array" ref="AA23">SUMPRODUCT((Z23&lt;$Z$2:$Z$225)/COUNTIF($Z$2:$Z$225,$Z$2:$Z$225))+1</f>
        <v>12</v>
      </c>
    </row>
    <row r="24" spans="1:27" x14ac:dyDescent="0.15">
      <c r="A24" t="str">
        <f>CLEAN('2025 Original'!A215)</f>
        <v>Honda Motor Co., Ltd.</v>
      </c>
      <c r="B24" t="str">
        <f>CLEAN('2025 Original'!B215)</f>
        <v>Honda</v>
      </c>
      <c r="C24" t="str">
        <f>CLEAN('2025 Original'!C215)</f>
        <v>Odyssey FWD</v>
      </c>
      <c r="D24" t="str">
        <f>CLEAN('2025 Original'!D215)</f>
        <v>MPV</v>
      </c>
      <c r="E24" t="str">
        <f>CLEAN('2025 Original'!E215)</f>
        <v>0.7</v>
      </c>
      <c r="F24" t="str">
        <f>CLEAN('2025 Original'!F215)</f>
        <v/>
      </c>
      <c r="G24" t="str">
        <f>CLEAN('2025 Original'!G215)</f>
        <v/>
      </c>
      <c r="H24" t="str">
        <f>CLEAN('2025 Original'!H215)</f>
        <v>US</v>
      </c>
      <c r="I24" t="str">
        <f>CLEAN('2025 Original'!I215)</f>
        <v/>
      </c>
      <c r="J24" t="str">
        <f>CLEAN('2025 Original'!J215)</f>
        <v>US</v>
      </c>
      <c r="K24" t="str">
        <f>CLEAN('2025 Original'!K215)</f>
        <v/>
      </c>
      <c r="L24" t="str">
        <f>CLEAN('2025 Original'!L215)</f>
        <v>US</v>
      </c>
      <c r="M24" t="str">
        <f>CLEAN('2025 Original'!M215)</f>
        <v/>
      </c>
      <c r="N24" t="str">
        <f t="shared" si="0"/>
        <v>0.7</v>
      </c>
      <c r="O24" s="70">
        <f t="shared" si="1"/>
        <v>1</v>
      </c>
      <c r="P24">
        <f t="shared" si="2"/>
        <v>1</v>
      </c>
      <c r="Q24">
        <f t="shared" si="3"/>
        <v>1</v>
      </c>
      <c r="S24">
        <f t="shared" si="4"/>
        <v>0</v>
      </c>
      <c r="T24">
        <f t="shared" si="5"/>
        <v>6</v>
      </c>
      <c r="U24">
        <f t="shared" si="6"/>
        <v>0</v>
      </c>
      <c r="V24">
        <f t="shared" si="7"/>
        <v>7</v>
      </c>
      <c r="W24">
        <f t="shared" si="8"/>
        <v>11</v>
      </c>
      <c r="X24">
        <f t="shared" si="9"/>
        <v>14</v>
      </c>
      <c r="Y24">
        <f t="shared" si="10"/>
        <v>35</v>
      </c>
      <c r="Z24">
        <f t="shared" si="11"/>
        <v>73</v>
      </c>
      <c r="AA24" cm="1">
        <f t="array" ref="AA24">SUMPRODUCT((Z24&lt;$Z$2:$Z$225)/COUNTIF($Z$2:$Z$225,$Z$2:$Z$225))+1</f>
        <v>12</v>
      </c>
    </row>
    <row r="25" spans="1:27" x14ac:dyDescent="0.15">
      <c r="A25" t="str">
        <f>CLEAN('2025 Original'!A216)</f>
        <v>Honda Motor Co., Ltd.</v>
      </c>
      <c r="B25" t="str">
        <f>CLEAN('2025 Original'!B216)</f>
        <v>Honda</v>
      </c>
      <c r="C25" t="str">
        <f>CLEAN('2025 Original'!C216)</f>
        <v>Passport AWD</v>
      </c>
      <c r="D25" t="str">
        <f>CLEAN('2025 Original'!D216)</f>
        <v>MPV</v>
      </c>
      <c r="E25" t="str">
        <f>CLEAN('2025 Original'!E216)</f>
        <v>0.7</v>
      </c>
      <c r="F25" t="str">
        <f>CLEAN('2025 Original'!F216)</f>
        <v/>
      </c>
      <c r="G25" t="str">
        <f>CLEAN('2025 Original'!G216)</f>
        <v/>
      </c>
      <c r="H25" t="str">
        <f>CLEAN('2025 Original'!H216)</f>
        <v>US</v>
      </c>
      <c r="I25" t="str">
        <f>CLEAN('2025 Original'!I216)</f>
        <v/>
      </c>
      <c r="J25" t="str">
        <f>CLEAN('2025 Original'!J216)</f>
        <v>US</v>
      </c>
      <c r="K25" t="str">
        <f>CLEAN('2025 Original'!K216)</f>
        <v/>
      </c>
      <c r="L25" t="str">
        <f>CLEAN('2025 Original'!L216)</f>
        <v>US</v>
      </c>
      <c r="M25" t="str">
        <f>CLEAN('2025 Original'!M216)</f>
        <v/>
      </c>
      <c r="N25" t="str">
        <f t="shared" si="0"/>
        <v>0.7</v>
      </c>
      <c r="O25" s="70">
        <f t="shared" si="1"/>
        <v>1</v>
      </c>
      <c r="P25">
        <f t="shared" si="2"/>
        <v>1</v>
      </c>
      <c r="Q25">
        <f t="shared" si="3"/>
        <v>1</v>
      </c>
      <c r="S25">
        <f t="shared" si="4"/>
        <v>0</v>
      </c>
      <c r="T25">
        <f t="shared" si="5"/>
        <v>6</v>
      </c>
      <c r="U25">
        <f t="shared" si="6"/>
        <v>0</v>
      </c>
      <c r="V25">
        <f t="shared" si="7"/>
        <v>7</v>
      </c>
      <c r="W25">
        <f t="shared" si="8"/>
        <v>11</v>
      </c>
      <c r="X25">
        <f t="shared" si="9"/>
        <v>14</v>
      </c>
      <c r="Y25">
        <f t="shared" si="10"/>
        <v>35</v>
      </c>
      <c r="Z25">
        <f t="shared" si="11"/>
        <v>73</v>
      </c>
      <c r="AA25" cm="1">
        <f t="array" ref="AA25">SUMPRODUCT((Z25&lt;$Z$2:$Z$225)/COUNTIF($Z$2:$Z$225,$Z$2:$Z$225))+1</f>
        <v>12</v>
      </c>
    </row>
    <row r="26" spans="1:27" x14ac:dyDescent="0.15">
      <c r="A26" t="str">
        <f>CLEAN('2025 Original'!A217)</f>
        <v>Honda Motor Co., Ltd.</v>
      </c>
      <c r="B26" t="str">
        <f>CLEAN('2025 Original'!B217)</f>
        <v>Honda</v>
      </c>
      <c r="C26" t="str">
        <f>CLEAN('2025 Original'!C217)</f>
        <v>Pilot AWD</v>
      </c>
      <c r="D26" t="str">
        <f>CLEAN('2025 Original'!D217)</f>
        <v>MPV</v>
      </c>
      <c r="E26" t="str">
        <f>CLEAN('2025 Original'!E217)</f>
        <v>0.7</v>
      </c>
      <c r="F26" t="str">
        <f>CLEAN('2025 Original'!F217)</f>
        <v/>
      </c>
      <c r="G26" t="str">
        <f>CLEAN('2025 Original'!G217)</f>
        <v/>
      </c>
      <c r="H26" t="str">
        <f>CLEAN('2025 Original'!H217)</f>
        <v>US</v>
      </c>
      <c r="I26" t="str">
        <f>CLEAN('2025 Original'!I217)</f>
        <v/>
      </c>
      <c r="J26" t="str">
        <f>CLEAN('2025 Original'!J217)</f>
        <v>US</v>
      </c>
      <c r="K26" t="str">
        <f>CLEAN('2025 Original'!K217)</f>
        <v/>
      </c>
      <c r="L26" t="str">
        <f>CLEAN('2025 Original'!L217)</f>
        <v>US</v>
      </c>
      <c r="M26" t="str">
        <f>CLEAN('2025 Original'!M217)</f>
        <v/>
      </c>
      <c r="N26" t="str">
        <f t="shared" si="0"/>
        <v>0.7</v>
      </c>
      <c r="O26" s="70">
        <f t="shared" si="1"/>
        <v>1</v>
      </c>
      <c r="P26">
        <f t="shared" si="2"/>
        <v>1</v>
      </c>
      <c r="Q26">
        <f t="shared" si="3"/>
        <v>1</v>
      </c>
      <c r="S26">
        <f t="shared" si="4"/>
        <v>0</v>
      </c>
      <c r="T26">
        <f t="shared" si="5"/>
        <v>6</v>
      </c>
      <c r="U26">
        <f t="shared" si="6"/>
        <v>0</v>
      </c>
      <c r="V26">
        <f t="shared" si="7"/>
        <v>7</v>
      </c>
      <c r="W26">
        <f t="shared" si="8"/>
        <v>11</v>
      </c>
      <c r="X26">
        <f t="shared" si="9"/>
        <v>14</v>
      </c>
      <c r="Y26">
        <f t="shared" si="10"/>
        <v>35</v>
      </c>
      <c r="Z26">
        <f t="shared" si="11"/>
        <v>73</v>
      </c>
      <c r="AA26" cm="1">
        <f t="array" ref="AA26">SUMPRODUCT((Z26&lt;$Z$2:$Z$225)/COUNTIF($Z$2:$Z$225,$Z$2:$Z$225))+1</f>
        <v>12</v>
      </c>
    </row>
    <row r="27" spans="1:27" x14ac:dyDescent="0.15">
      <c r="A27" t="str">
        <f>CLEAN('2025 Original'!A218)</f>
        <v>Honda Motor Co., Ltd.</v>
      </c>
      <c r="B27" t="str">
        <f>CLEAN('2025 Original'!B218)</f>
        <v>Honda</v>
      </c>
      <c r="C27" t="str">
        <f>CLEAN('2025 Original'!C218)</f>
        <v>Pilot AWD Touring/Elite/Black</v>
      </c>
      <c r="D27" t="str">
        <f>CLEAN('2025 Original'!D218)</f>
        <v>MPV</v>
      </c>
      <c r="E27" t="str">
        <f>CLEAN('2025 Original'!E218)</f>
        <v>0.7</v>
      </c>
      <c r="F27" t="str">
        <f>CLEAN('2025 Original'!F218)</f>
        <v/>
      </c>
      <c r="G27" t="str">
        <f>CLEAN('2025 Original'!G218)</f>
        <v/>
      </c>
      <c r="H27" t="str">
        <f>CLEAN('2025 Original'!H218)</f>
        <v>US</v>
      </c>
      <c r="I27" t="str">
        <f>CLEAN('2025 Original'!I218)</f>
        <v/>
      </c>
      <c r="J27" t="str">
        <f>CLEAN('2025 Original'!J218)</f>
        <v>US</v>
      </c>
      <c r="K27" t="str">
        <f>CLEAN('2025 Original'!K218)</f>
        <v/>
      </c>
      <c r="L27" t="str">
        <f>CLEAN('2025 Original'!L218)</f>
        <v>US</v>
      </c>
      <c r="M27" t="str">
        <f>CLEAN('2025 Original'!M218)</f>
        <v/>
      </c>
      <c r="N27" t="str">
        <f t="shared" si="0"/>
        <v>0.7</v>
      </c>
      <c r="O27" s="70">
        <f t="shared" si="1"/>
        <v>1</v>
      </c>
      <c r="P27">
        <f t="shared" si="2"/>
        <v>1</v>
      </c>
      <c r="Q27">
        <f t="shared" si="3"/>
        <v>1</v>
      </c>
      <c r="S27">
        <f t="shared" si="4"/>
        <v>0</v>
      </c>
      <c r="T27">
        <f t="shared" si="5"/>
        <v>6</v>
      </c>
      <c r="U27">
        <f t="shared" si="6"/>
        <v>0</v>
      </c>
      <c r="V27">
        <f t="shared" si="7"/>
        <v>7</v>
      </c>
      <c r="W27">
        <f t="shared" si="8"/>
        <v>11</v>
      </c>
      <c r="X27">
        <f t="shared" si="9"/>
        <v>14</v>
      </c>
      <c r="Y27">
        <f t="shared" si="10"/>
        <v>35</v>
      </c>
      <c r="Z27">
        <f t="shared" si="11"/>
        <v>73</v>
      </c>
      <c r="AA27" cm="1">
        <f t="array" ref="AA27">SUMPRODUCT((Z27&lt;$Z$2:$Z$225)/COUNTIF($Z$2:$Z$225,$Z$2:$Z$225))+1</f>
        <v>12</v>
      </c>
    </row>
    <row r="28" spans="1:27" x14ac:dyDescent="0.15">
      <c r="A28" t="str">
        <f>CLEAN('2025 Original'!A219)</f>
        <v>Honda Motor Co., Ltd.</v>
      </c>
      <c r="B28" t="str">
        <f>CLEAN('2025 Original'!B219)</f>
        <v>Honda</v>
      </c>
      <c r="C28" t="str">
        <f>CLEAN('2025 Original'!C219)</f>
        <v>Pilot AWD TrailSport</v>
      </c>
      <c r="D28" t="str">
        <f>CLEAN('2025 Original'!D219)</f>
        <v>MPV</v>
      </c>
      <c r="E28" t="str">
        <f>CLEAN('2025 Original'!E219)</f>
        <v>0.7</v>
      </c>
      <c r="F28" t="str">
        <f>CLEAN('2025 Original'!F219)</f>
        <v/>
      </c>
      <c r="G28" t="str">
        <f>CLEAN('2025 Original'!G219)</f>
        <v/>
      </c>
      <c r="H28" t="str">
        <f>CLEAN('2025 Original'!H219)</f>
        <v>US</v>
      </c>
      <c r="I28" t="str">
        <f>CLEAN('2025 Original'!I219)</f>
        <v/>
      </c>
      <c r="J28" t="str">
        <f>CLEAN('2025 Original'!J219)</f>
        <v>US</v>
      </c>
      <c r="K28" t="str">
        <f>CLEAN('2025 Original'!K219)</f>
        <v/>
      </c>
      <c r="L28" t="str">
        <f>CLEAN('2025 Original'!L219)</f>
        <v>US</v>
      </c>
      <c r="M28" t="str">
        <f>CLEAN('2025 Original'!M219)</f>
        <v/>
      </c>
      <c r="N28" t="str">
        <f t="shared" si="0"/>
        <v>0.7</v>
      </c>
      <c r="O28" s="70">
        <f t="shared" si="1"/>
        <v>1</v>
      </c>
      <c r="P28">
        <f t="shared" si="2"/>
        <v>1</v>
      </c>
      <c r="Q28">
        <f t="shared" si="3"/>
        <v>1</v>
      </c>
      <c r="S28">
        <f t="shared" si="4"/>
        <v>0</v>
      </c>
      <c r="T28">
        <f t="shared" si="5"/>
        <v>6</v>
      </c>
      <c r="U28">
        <f t="shared" si="6"/>
        <v>0</v>
      </c>
      <c r="V28">
        <f t="shared" si="7"/>
        <v>7</v>
      </c>
      <c r="W28">
        <f t="shared" si="8"/>
        <v>11</v>
      </c>
      <c r="X28">
        <f t="shared" si="9"/>
        <v>14</v>
      </c>
      <c r="Y28">
        <f t="shared" si="10"/>
        <v>35</v>
      </c>
      <c r="Z28">
        <f t="shared" si="11"/>
        <v>73</v>
      </c>
      <c r="AA28" cm="1">
        <f t="array" ref="AA28">SUMPRODUCT((Z28&lt;$Z$2:$Z$225)/COUNTIF($Z$2:$Z$225,$Z$2:$Z$225))+1</f>
        <v>12</v>
      </c>
    </row>
    <row r="29" spans="1:27" x14ac:dyDescent="0.15">
      <c r="A29" t="str">
        <f>CLEAN('2025 Original'!A221)</f>
        <v>Honda Motor Co., Ltd.</v>
      </c>
      <c r="B29" t="str">
        <f>CLEAN('2025 Original'!B221)</f>
        <v>Honda</v>
      </c>
      <c r="C29" t="str">
        <f>CLEAN('2025 Original'!C221)</f>
        <v>Ridgeline  AWD</v>
      </c>
      <c r="D29" t="str">
        <f>CLEAN('2025 Original'!D221)</f>
        <v>Truck</v>
      </c>
      <c r="E29" t="str">
        <f>CLEAN('2025 Original'!E221)</f>
        <v>0.7</v>
      </c>
      <c r="F29" t="str">
        <f>CLEAN('2025 Original'!F221)</f>
        <v/>
      </c>
      <c r="G29" t="str">
        <f>CLEAN('2025 Original'!G221)</f>
        <v/>
      </c>
      <c r="H29" t="str">
        <f>CLEAN('2025 Original'!H221)</f>
        <v>US</v>
      </c>
      <c r="I29" t="str">
        <f>CLEAN('2025 Original'!I221)</f>
        <v/>
      </c>
      <c r="J29" t="str">
        <f>CLEAN('2025 Original'!J221)</f>
        <v>US</v>
      </c>
      <c r="K29" t="str">
        <f>CLEAN('2025 Original'!K221)</f>
        <v/>
      </c>
      <c r="L29" t="str">
        <f>CLEAN('2025 Original'!L221)</f>
        <v>US</v>
      </c>
      <c r="M29" t="str">
        <f>CLEAN('2025 Original'!M221)</f>
        <v/>
      </c>
      <c r="N29" t="str">
        <f t="shared" si="0"/>
        <v>0.7</v>
      </c>
      <c r="O29" s="70">
        <f t="shared" si="1"/>
        <v>1</v>
      </c>
      <c r="P29">
        <f t="shared" si="2"/>
        <v>1</v>
      </c>
      <c r="Q29">
        <f t="shared" si="3"/>
        <v>1</v>
      </c>
      <c r="S29">
        <f t="shared" si="4"/>
        <v>0</v>
      </c>
      <c r="T29">
        <f t="shared" si="5"/>
        <v>6</v>
      </c>
      <c r="U29">
        <f t="shared" si="6"/>
        <v>0</v>
      </c>
      <c r="V29">
        <f t="shared" si="7"/>
        <v>7</v>
      </c>
      <c r="W29">
        <f t="shared" si="8"/>
        <v>11</v>
      </c>
      <c r="X29">
        <f t="shared" si="9"/>
        <v>14</v>
      </c>
      <c r="Y29">
        <f t="shared" si="10"/>
        <v>35</v>
      </c>
      <c r="Z29">
        <f t="shared" si="11"/>
        <v>73</v>
      </c>
      <c r="AA29" cm="1">
        <f t="array" ref="AA29">SUMPRODUCT((Z29&lt;$Z$2:$Z$225)/COUNTIF($Z$2:$Z$225,$Z$2:$Z$225))+1</f>
        <v>12</v>
      </c>
    </row>
    <row r="30" spans="1:27" x14ac:dyDescent="0.15">
      <c r="A30" t="str">
        <f>CLEAN('2025 Original'!A116)</f>
        <v>Fiat Chrysler</v>
      </c>
      <c r="B30" t="str">
        <f>CLEAN('2025 Original'!B116)</f>
        <v>RAM</v>
      </c>
      <c r="C30" t="str">
        <f>CLEAN('2025 Original'!C116)</f>
        <v>Ram 1500 Pickup</v>
      </c>
      <c r="D30" t="str">
        <f>CLEAN('2025 Original'!D116)</f>
        <v>Truck</v>
      </c>
      <c r="E30" t="str">
        <f>CLEAN('2025 Original'!E116)</f>
        <v>0.55</v>
      </c>
      <c r="F30" t="str">
        <f>CLEAN('2025 Original'!F116)</f>
        <v>39% M</v>
      </c>
      <c r="G30" t="str">
        <f>CLEAN('2025 Original'!G116)</f>
        <v/>
      </c>
      <c r="H30" t="str">
        <f>CLEAN('2025 Original'!H116)</f>
        <v>US</v>
      </c>
      <c r="I30" t="str">
        <f>CLEAN('2025 Original'!I116)</f>
        <v/>
      </c>
      <c r="J30" t="str">
        <f>CLEAN('2025 Original'!J116)</f>
        <v>US</v>
      </c>
      <c r="K30" t="str">
        <f>CLEAN('2025 Original'!K116)</f>
        <v>M</v>
      </c>
      <c r="L30" t="str">
        <f>CLEAN('2025 Original'!L116)</f>
        <v>US</v>
      </c>
      <c r="M30" t="str">
        <f>CLEAN('2025 Original'!M116)</f>
        <v/>
      </c>
      <c r="N30" t="str">
        <f t="shared" si="0"/>
        <v>0.55</v>
      </c>
      <c r="O30" s="70">
        <f t="shared" si="1"/>
        <v>1</v>
      </c>
      <c r="P30">
        <f t="shared" si="2"/>
        <v>1</v>
      </c>
      <c r="Q30">
        <f t="shared" si="3"/>
        <v>1</v>
      </c>
      <c r="R30">
        <v>0.5</v>
      </c>
      <c r="S30">
        <f t="shared" si="4"/>
        <v>3</v>
      </c>
      <c r="T30">
        <f t="shared" si="5"/>
        <v>6</v>
      </c>
      <c r="U30">
        <f t="shared" si="6"/>
        <v>3</v>
      </c>
      <c r="V30">
        <f t="shared" si="7"/>
        <v>7</v>
      </c>
      <c r="W30">
        <f t="shared" si="8"/>
        <v>11</v>
      </c>
      <c r="X30">
        <f t="shared" si="9"/>
        <v>14</v>
      </c>
      <c r="Y30">
        <f t="shared" si="10"/>
        <v>27.500000000000004</v>
      </c>
      <c r="Z30">
        <f t="shared" si="11"/>
        <v>71.5</v>
      </c>
      <c r="AA30" cm="1">
        <f t="array" ref="AA30">SUMPRODUCT((Z30&lt;$Z$2:$Z$225)/COUNTIF($Z$2:$Z$225,$Z$2:$Z$225))+1</f>
        <v>13</v>
      </c>
    </row>
    <row r="31" spans="1:27" x14ac:dyDescent="0.15">
      <c r="A31" t="str">
        <f>CLEAN('2025 Original'!A122)</f>
        <v>Ford Motor Company</v>
      </c>
      <c r="B31" t="str">
        <f>CLEAN('2025 Original'!B122)</f>
        <v>Ford</v>
      </c>
      <c r="C31" t="str">
        <f>CLEAN('2025 Original'!C122)</f>
        <v>Explorer</v>
      </c>
      <c r="D31" t="str">
        <f>CLEAN('2025 Original'!D122)</f>
        <v>MPV</v>
      </c>
      <c r="E31" t="str">
        <f>CLEAN('2025 Original'!E122)</f>
        <v>0.43</v>
      </c>
      <c r="F31" t="str">
        <f>CLEAN('2025 Original'!F122)</f>
        <v>17% M</v>
      </c>
      <c r="G31" t="str">
        <f>CLEAN('2025 Original'!G122)</f>
        <v/>
      </c>
      <c r="H31" t="str">
        <f>CLEAN('2025 Original'!H122)</f>
        <v>US</v>
      </c>
      <c r="I31" t="str">
        <f>CLEAN('2025 Original'!I122)</f>
        <v/>
      </c>
      <c r="J31" t="str">
        <f>CLEAN('2025 Original'!J122)</f>
        <v>US</v>
      </c>
      <c r="K31" t="str">
        <f>CLEAN('2025 Original'!K122)</f>
        <v/>
      </c>
      <c r="L31" t="str">
        <f>CLEAN('2025 Original'!L122)</f>
        <v>US</v>
      </c>
      <c r="M31" t="str">
        <f>CLEAN('2025 Original'!M122)</f>
        <v/>
      </c>
      <c r="N31" t="str">
        <f t="shared" si="0"/>
        <v>0.43</v>
      </c>
      <c r="O31" s="70">
        <f t="shared" si="1"/>
        <v>1</v>
      </c>
      <c r="P31">
        <f t="shared" si="2"/>
        <v>1</v>
      </c>
      <c r="Q31">
        <f t="shared" si="3"/>
        <v>1</v>
      </c>
      <c r="R31">
        <v>1</v>
      </c>
      <c r="S31">
        <f t="shared" si="4"/>
        <v>6</v>
      </c>
      <c r="T31">
        <f t="shared" si="5"/>
        <v>6</v>
      </c>
      <c r="U31">
        <f t="shared" si="6"/>
        <v>6</v>
      </c>
      <c r="V31">
        <f t="shared" si="7"/>
        <v>7</v>
      </c>
      <c r="W31">
        <f t="shared" si="8"/>
        <v>11</v>
      </c>
      <c r="X31">
        <f t="shared" si="9"/>
        <v>14</v>
      </c>
      <c r="Y31">
        <f t="shared" si="10"/>
        <v>21.5</v>
      </c>
      <c r="Z31">
        <f t="shared" si="11"/>
        <v>71.5</v>
      </c>
      <c r="AA31" cm="1">
        <f t="array" ref="AA31">SUMPRODUCT((Z31&lt;$Z$2:$Z$225)/COUNTIF($Z$2:$Z$225,$Z$2:$Z$225))+1</f>
        <v>13</v>
      </c>
    </row>
    <row r="32" spans="1:27" x14ac:dyDescent="0.15">
      <c r="A32" t="str">
        <f>CLEAN('2025 Original'!A154)</f>
        <v>GM LLC</v>
      </c>
      <c r="B32" t="str">
        <f>CLEAN('2025 Original'!B154)</f>
        <v>Chevy</v>
      </c>
      <c r="C32" t="str">
        <f>CLEAN('2025 Original'!C154)</f>
        <v>Corvette</v>
      </c>
      <c r="D32" t="str">
        <f>CLEAN('2025 Original'!D154)</f>
        <v>PC</v>
      </c>
      <c r="E32" t="str">
        <f>CLEAN('2025 Original'!E154)</f>
        <v>0.41</v>
      </c>
      <c r="F32" t="str">
        <f>CLEAN('2025 Original'!F154)</f>
        <v>32% M</v>
      </c>
      <c r="G32" t="str">
        <f>CLEAN('2025 Original'!G154)</f>
        <v/>
      </c>
      <c r="H32" t="str">
        <f>CLEAN('2025 Original'!H154)</f>
        <v>US</v>
      </c>
      <c r="I32" t="str">
        <f>CLEAN('2025 Original'!I154)</f>
        <v/>
      </c>
      <c r="J32" t="str">
        <f>CLEAN('2025 Original'!J154)</f>
        <v>US</v>
      </c>
      <c r="K32" t="str">
        <f>CLEAN('2025 Original'!K154)</f>
        <v/>
      </c>
      <c r="L32" t="str">
        <f>CLEAN('2025 Original'!L154)</f>
        <v>US</v>
      </c>
      <c r="M32" t="str">
        <f>CLEAN('2025 Original'!M154)</f>
        <v/>
      </c>
      <c r="N32" t="str">
        <f t="shared" si="0"/>
        <v>0.41</v>
      </c>
      <c r="O32" s="70">
        <f t="shared" si="1"/>
        <v>1</v>
      </c>
      <c r="P32">
        <f t="shared" si="2"/>
        <v>1</v>
      </c>
      <c r="Q32">
        <f t="shared" si="3"/>
        <v>1</v>
      </c>
      <c r="R32">
        <v>1</v>
      </c>
      <c r="S32">
        <f t="shared" si="4"/>
        <v>6</v>
      </c>
      <c r="T32">
        <f t="shared" si="5"/>
        <v>6</v>
      </c>
      <c r="U32">
        <f t="shared" si="6"/>
        <v>6</v>
      </c>
      <c r="V32">
        <f t="shared" si="7"/>
        <v>7</v>
      </c>
      <c r="W32">
        <f t="shared" si="8"/>
        <v>11</v>
      </c>
      <c r="X32">
        <f t="shared" si="9"/>
        <v>14</v>
      </c>
      <c r="Y32">
        <f t="shared" si="10"/>
        <v>20.5</v>
      </c>
      <c r="Z32">
        <f t="shared" si="11"/>
        <v>70.5</v>
      </c>
      <c r="AA32" cm="1">
        <f t="array" ref="AA32">SUMPRODUCT((Z32&lt;$Z$2:$Z$225)/COUNTIF($Z$2:$Z$225,$Z$2:$Z$225))+1</f>
        <v>14</v>
      </c>
    </row>
    <row r="33" spans="1:27" x14ac:dyDescent="0.15">
      <c r="A33" t="str">
        <f>CLEAN('2025 Original'!A178)</f>
        <v>Honda Motor Co., Ltd.</v>
      </c>
      <c r="B33" t="str">
        <f>CLEAN('2025 Original'!B178)</f>
        <v>Acura</v>
      </c>
      <c r="C33" t="str">
        <f>CLEAN('2025 Original'!C178)</f>
        <v>Integra A-Spec</v>
      </c>
      <c r="D33" t="str">
        <f>CLEAN('2025 Original'!D178)</f>
        <v>PC</v>
      </c>
      <c r="E33" t="str">
        <f>CLEAN('2025 Original'!E178)</f>
        <v>0.65</v>
      </c>
      <c r="F33" t="str">
        <f>CLEAN('2025 Original'!F178)</f>
        <v/>
      </c>
      <c r="G33" t="str">
        <f>CLEAN('2025 Original'!G178)</f>
        <v/>
      </c>
      <c r="H33" t="str">
        <f>CLEAN('2025 Original'!H178)</f>
        <v>US</v>
      </c>
      <c r="I33" t="str">
        <f>CLEAN('2025 Original'!I178)</f>
        <v/>
      </c>
      <c r="J33" t="str">
        <f>CLEAN('2025 Original'!J178)</f>
        <v>US</v>
      </c>
      <c r="K33" t="str">
        <f>CLEAN('2025 Original'!K178)</f>
        <v/>
      </c>
      <c r="L33" t="str">
        <f>CLEAN('2025 Original'!L178)</f>
        <v>US</v>
      </c>
      <c r="M33" t="str">
        <f>CLEAN('2025 Original'!M178)</f>
        <v/>
      </c>
      <c r="N33" t="str">
        <f t="shared" si="0"/>
        <v>0.65</v>
      </c>
      <c r="O33" s="70">
        <f t="shared" si="1"/>
        <v>1</v>
      </c>
      <c r="P33">
        <f t="shared" si="2"/>
        <v>1</v>
      </c>
      <c r="Q33">
        <f t="shared" si="3"/>
        <v>1</v>
      </c>
      <c r="S33">
        <f t="shared" si="4"/>
        <v>0</v>
      </c>
      <c r="T33">
        <f t="shared" si="5"/>
        <v>6</v>
      </c>
      <c r="U33">
        <f t="shared" si="6"/>
        <v>0</v>
      </c>
      <c r="V33">
        <f t="shared" si="7"/>
        <v>7</v>
      </c>
      <c r="W33">
        <f t="shared" si="8"/>
        <v>11</v>
      </c>
      <c r="X33">
        <f t="shared" si="9"/>
        <v>14</v>
      </c>
      <c r="Y33">
        <f t="shared" si="10"/>
        <v>32.5</v>
      </c>
      <c r="Z33">
        <f t="shared" si="11"/>
        <v>70.5</v>
      </c>
      <c r="AA33" cm="1">
        <f t="array" ref="AA33">SUMPRODUCT((Z33&lt;$Z$2:$Z$225)/COUNTIF($Z$2:$Z$225,$Z$2:$Z$225))+1</f>
        <v>14</v>
      </c>
    </row>
    <row r="34" spans="1:27" x14ac:dyDescent="0.15">
      <c r="A34" t="str">
        <f>CLEAN('2025 Original'!A487)</f>
        <v>Toyota</v>
      </c>
      <c r="B34" t="str">
        <f>CLEAN('2025 Original'!B487)</f>
        <v>Lexus</v>
      </c>
      <c r="C34" t="str">
        <f>CLEAN('2025 Original'!C487)</f>
        <v>TX 350</v>
      </c>
      <c r="D34" t="str">
        <f>CLEAN('2025 Original'!D487)</f>
        <v>MPV</v>
      </c>
      <c r="E34" t="str">
        <f>CLEAN('2025 Original'!E487)</f>
        <v>0.65</v>
      </c>
      <c r="F34" t="str">
        <f>CLEAN('2025 Original'!F487)</f>
        <v>20% J</v>
      </c>
      <c r="G34" t="str">
        <f>CLEAN('2025 Original'!G487)</f>
        <v/>
      </c>
      <c r="H34" t="str">
        <f>CLEAN('2025 Original'!H487)</f>
        <v>US</v>
      </c>
      <c r="I34" t="str">
        <f>CLEAN('2025 Original'!I487)</f>
        <v/>
      </c>
      <c r="J34" t="str">
        <f>CLEAN('2025 Original'!J487)</f>
        <v>US</v>
      </c>
      <c r="K34" t="str">
        <f>CLEAN('2025 Original'!K487)</f>
        <v>J</v>
      </c>
      <c r="L34" t="str">
        <f>CLEAN('2025 Original'!L487)</f>
        <v>US</v>
      </c>
      <c r="M34" t="str">
        <f>CLEAN('2025 Original'!M487)</f>
        <v/>
      </c>
      <c r="N34" t="str">
        <f t="shared" si="0"/>
        <v>0.65</v>
      </c>
      <c r="O34" s="70">
        <f t="shared" si="1"/>
        <v>1</v>
      </c>
      <c r="P34">
        <f t="shared" si="2"/>
        <v>1</v>
      </c>
      <c r="Q34">
        <f t="shared" si="3"/>
        <v>1</v>
      </c>
      <c r="S34">
        <f t="shared" si="4"/>
        <v>0</v>
      </c>
      <c r="T34">
        <f t="shared" si="5"/>
        <v>6</v>
      </c>
      <c r="U34">
        <f t="shared" si="6"/>
        <v>0</v>
      </c>
      <c r="V34">
        <f t="shared" si="7"/>
        <v>7</v>
      </c>
      <c r="W34">
        <f t="shared" si="8"/>
        <v>11</v>
      </c>
      <c r="X34">
        <f t="shared" si="9"/>
        <v>14</v>
      </c>
      <c r="Y34">
        <f t="shared" si="10"/>
        <v>32.5</v>
      </c>
      <c r="Z34">
        <f t="shared" si="11"/>
        <v>70.5</v>
      </c>
      <c r="AA34" cm="1">
        <f t="array" ref="AA34">SUMPRODUCT((Z34&lt;$Z$2:$Z$225)/COUNTIF($Z$2:$Z$225,$Z$2:$Z$225))+1</f>
        <v>14</v>
      </c>
    </row>
    <row r="35" spans="1:27" x14ac:dyDescent="0.15">
      <c r="A35" t="str">
        <f>CLEAN('2025 Original'!A130)</f>
        <v>Ford Motor Company</v>
      </c>
      <c r="B35" t="str">
        <f>CLEAN('2025 Original'!B130)</f>
        <v>Lincoln</v>
      </c>
      <c r="C35" t="str">
        <f>CLEAN('2025 Original'!C130)</f>
        <v>Aviator</v>
      </c>
      <c r="D35" t="str">
        <f>CLEAN('2025 Original'!D130)</f>
        <v>MPV</v>
      </c>
      <c r="E35" t="str">
        <f>CLEAN('2025 Original'!E130)</f>
        <v>0.4</v>
      </c>
      <c r="F35" t="str">
        <f>CLEAN('2025 Original'!F130)</f>
        <v>16% M</v>
      </c>
      <c r="G35" t="str">
        <f>CLEAN('2025 Original'!G130)</f>
        <v/>
      </c>
      <c r="H35" t="str">
        <f>CLEAN('2025 Original'!H130)</f>
        <v>US</v>
      </c>
      <c r="I35" t="str">
        <f>CLEAN('2025 Original'!I130)</f>
        <v/>
      </c>
      <c r="J35" t="str">
        <f>CLEAN('2025 Original'!J130)</f>
        <v>US</v>
      </c>
      <c r="K35" t="str">
        <f>CLEAN('2025 Original'!K130)</f>
        <v/>
      </c>
      <c r="L35" t="str">
        <f>CLEAN('2025 Original'!L130)</f>
        <v>US</v>
      </c>
      <c r="M35" t="str">
        <f>CLEAN('2025 Original'!M130)</f>
        <v/>
      </c>
      <c r="N35" t="str">
        <f t="shared" si="0"/>
        <v>0.4</v>
      </c>
      <c r="O35" s="70">
        <f t="shared" si="1"/>
        <v>1</v>
      </c>
      <c r="P35">
        <f t="shared" si="2"/>
        <v>1</v>
      </c>
      <c r="Q35">
        <f t="shared" si="3"/>
        <v>1</v>
      </c>
      <c r="R35">
        <v>1</v>
      </c>
      <c r="S35">
        <f t="shared" si="4"/>
        <v>6</v>
      </c>
      <c r="T35">
        <f t="shared" si="5"/>
        <v>6</v>
      </c>
      <c r="U35">
        <f t="shared" si="6"/>
        <v>6</v>
      </c>
      <c r="V35">
        <f t="shared" si="7"/>
        <v>7</v>
      </c>
      <c r="W35">
        <f t="shared" si="8"/>
        <v>11</v>
      </c>
      <c r="X35">
        <f t="shared" si="9"/>
        <v>14</v>
      </c>
      <c r="Y35">
        <f t="shared" si="10"/>
        <v>20</v>
      </c>
      <c r="Z35">
        <f t="shared" si="11"/>
        <v>70</v>
      </c>
      <c r="AA35" cm="1">
        <f t="array" ref="AA35">SUMPRODUCT((Z35&lt;$Z$2:$Z$225)/COUNTIF($Z$2:$Z$225,$Z$2:$Z$225))+1</f>
        <v>15.000000000000002</v>
      </c>
    </row>
    <row r="36" spans="1:27" x14ac:dyDescent="0.15">
      <c r="A36" t="str">
        <f>CLEAN('2025 Original'!A147)</f>
        <v>GM LLC</v>
      </c>
      <c r="B36" t="str">
        <f>CLEAN('2025 Original'!B147)</f>
        <v>Cadillac</v>
      </c>
      <c r="C36" t="str">
        <f>CLEAN('2025 Original'!C147)</f>
        <v>XT4</v>
      </c>
      <c r="D36" t="str">
        <f>CLEAN('2025 Original'!D147)</f>
        <v>MPV</v>
      </c>
      <c r="E36" t="str">
        <f>CLEAN('2025 Original'!E147)</f>
        <v>0.39</v>
      </c>
      <c r="F36" t="str">
        <f>CLEAN('2025 Original'!F147)</f>
        <v>25% M</v>
      </c>
      <c r="G36" t="str">
        <f>CLEAN('2025 Original'!G147)</f>
        <v/>
      </c>
      <c r="H36" t="str">
        <f>CLEAN('2025 Original'!H147)</f>
        <v>US</v>
      </c>
      <c r="I36" t="str">
        <f>CLEAN('2025 Original'!I147)</f>
        <v/>
      </c>
      <c r="J36" t="str">
        <f>CLEAN('2025 Original'!J147)</f>
        <v>US</v>
      </c>
      <c r="K36" t="str">
        <f>CLEAN('2025 Original'!K147)</f>
        <v/>
      </c>
      <c r="L36" t="str">
        <f>CLEAN('2025 Original'!L147)</f>
        <v>US</v>
      </c>
      <c r="M36" t="str">
        <f>CLEAN('2025 Original'!M147)</f>
        <v/>
      </c>
      <c r="N36" t="str">
        <f t="shared" si="0"/>
        <v>0.39</v>
      </c>
      <c r="O36" s="70">
        <f t="shared" si="1"/>
        <v>1</v>
      </c>
      <c r="P36">
        <f t="shared" si="2"/>
        <v>1</v>
      </c>
      <c r="Q36">
        <f t="shared" si="3"/>
        <v>1</v>
      </c>
      <c r="R36">
        <v>1</v>
      </c>
      <c r="S36">
        <f t="shared" si="4"/>
        <v>6</v>
      </c>
      <c r="T36">
        <f t="shared" si="5"/>
        <v>6</v>
      </c>
      <c r="U36">
        <f t="shared" si="6"/>
        <v>6</v>
      </c>
      <c r="V36">
        <f t="shared" si="7"/>
        <v>7</v>
      </c>
      <c r="W36">
        <f t="shared" si="8"/>
        <v>11</v>
      </c>
      <c r="X36">
        <f t="shared" si="9"/>
        <v>14</v>
      </c>
      <c r="Y36">
        <f t="shared" si="10"/>
        <v>19.5</v>
      </c>
      <c r="Z36">
        <f t="shared" si="11"/>
        <v>69.5</v>
      </c>
      <c r="AA36" cm="1">
        <f t="array" ref="AA36">SUMPRODUCT((Z36&lt;$Z$2:$Z$225)/COUNTIF($Z$2:$Z$225,$Z$2:$Z$225))+1</f>
        <v>16</v>
      </c>
    </row>
    <row r="37" spans="1:27" x14ac:dyDescent="0.15">
      <c r="A37" t="str">
        <f>CLEAN('2025 Original'!A158)</f>
        <v>GM LLC</v>
      </c>
      <c r="B37" t="str">
        <f>CLEAN('2025 Original'!B158)</f>
        <v>Chevy</v>
      </c>
      <c r="C37" t="str">
        <f>CLEAN('2025 Original'!C158)</f>
        <v>Malibu</v>
      </c>
      <c r="D37" t="str">
        <f>CLEAN('2025 Original'!D158)</f>
        <v>PC</v>
      </c>
      <c r="E37" t="str">
        <f>CLEAN('2025 Original'!E158)</f>
        <v>0.39</v>
      </c>
      <c r="F37" t="str">
        <f>CLEAN('2025 Original'!F158)</f>
        <v>25% M</v>
      </c>
      <c r="G37" t="str">
        <f>CLEAN('2025 Original'!G158)</f>
        <v/>
      </c>
      <c r="H37" t="str">
        <f>CLEAN('2025 Original'!H158)</f>
        <v>US</v>
      </c>
      <c r="I37" t="str">
        <f>CLEAN('2025 Original'!I158)</f>
        <v/>
      </c>
      <c r="J37" t="str">
        <f>CLEAN('2025 Original'!J158)</f>
        <v>US</v>
      </c>
      <c r="K37" t="str">
        <f>CLEAN('2025 Original'!K158)</f>
        <v/>
      </c>
      <c r="L37" t="str">
        <f>CLEAN('2025 Original'!L158)</f>
        <v>US</v>
      </c>
      <c r="M37" t="str">
        <f>CLEAN('2025 Original'!M158)</f>
        <v/>
      </c>
      <c r="N37" t="str">
        <f t="shared" si="0"/>
        <v>0.39</v>
      </c>
      <c r="O37" s="70">
        <f t="shared" si="1"/>
        <v>1</v>
      </c>
      <c r="P37">
        <f t="shared" si="2"/>
        <v>1</v>
      </c>
      <c r="Q37">
        <f t="shared" si="3"/>
        <v>1</v>
      </c>
      <c r="R37">
        <v>1</v>
      </c>
      <c r="S37">
        <f t="shared" si="4"/>
        <v>6</v>
      </c>
      <c r="T37">
        <f t="shared" si="5"/>
        <v>6</v>
      </c>
      <c r="U37">
        <f t="shared" si="6"/>
        <v>6</v>
      </c>
      <c r="V37">
        <f t="shared" si="7"/>
        <v>7</v>
      </c>
      <c r="W37">
        <f t="shared" si="8"/>
        <v>11</v>
      </c>
      <c r="X37">
        <f t="shared" si="9"/>
        <v>14</v>
      </c>
      <c r="Y37">
        <f t="shared" si="10"/>
        <v>19.5</v>
      </c>
      <c r="Z37">
        <f t="shared" si="11"/>
        <v>69.5</v>
      </c>
      <c r="AA37" cm="1">
        <f t="array" ref="AA37">SUMPRODUCT((Z37&lt;$Z$2:$Z$225)/COUNTIF($Z$2:$Z$225,$Z$2:$Z$225))+1</f>
        <v>16</v>
      </c>
    </row>
    <row r="38" spans="1:27" x14ac:dyDescent="0.15">
      <c r="A38" t="str">
        <f>CLEAN('2025 Original'!A235)</f>
        <v>Hyundai Motor Company</v>
      </c>
      <c r="B38" t="str">
        <f>CLEAN('2025 Original'!B235)</f>
        <v>Hyundai</v>
      </c>
      <c r="C38" t="str">
        <f>CLEAN('2025 Original'!C235)</f>
        <v>Ioniq 5</v>
      </c>
      <c r="D38" t="str">
        <f>CLEAN('2025 Original'!D235)</f>
        <v>PC</v>
      </c>
      <c r="E38" t="str">
        <f>CLEAN('2025 Original'!E235)</f>
        <v>0.63</v>
      </c>
      <c r="F38" t="str">
        <f>CLEAN('2025 Original'!F235)</f>
        <v>29% K</v>
      </c>
      <c r="G38" t="str">
        <f>CLEAN('2025 Original'!G235)</f>
        <v/>
      </c>
      <c r="H38" t="str">
        <f>CLEAN('2025 Original'!H235)</f>
        <v>US</v>
      </c>
      <c r="I38" t="str">
        <f>CLEAN('2025 Original'!I235)</f>
        <v/>
      </c>
      <c r="J38" t="str">
        <f>CLEAN('2025 Original'!J235)</f>
        <v>US</v>
      </c>
      <c r="K38" t="str">
        <f>CLEAN('2025 Original'!K235)</f>
        <v/>
      </c>
      <c r="L38" t="str">
        <f>CLEAN('2025 Original'!L235)</f>
        <v>US</v>
      </c>
      <c r="M38" t="str">
        <f>CLEAN('2025 Original'!M235)</f>
        <v/>
      </c>
      <c r="N38" t="str">
        <f t="shared" si="0"/>
        <v>0.63</v>
      </c>
      <c r="O38" s="70">
        <f t="shared" si="1"/>
        <v>1</v>
      </c>
      <c r="P38">
        <f t="shared" si="2"/>
        <v>1</v>
      </c>
      <c r="Q38">
        <f t="shared" si="3"/>
        <v>1</v>
      </c>
      <c r="S38">
        <f t="shared" si="4"/>
        <v>0</v>
      </c>
      <c r="T38">
        <f t="shared" si="5"/>
        <v>6</v>
      </c>
      <c r="U38">
        <f t="shared" si="6"/>
        <v>0</v>
      </c>
      <c r="V38">
        <f t="shared" si="7"/>
        <v>7</v>
      </c>
      <c r="W38">
        <f t="shared" si="8"/>
        <v>11</v>
      </c>
      <c r="X38">
        <f t="shared" si="9"/>
        <v>14</v>
      </c>
      <c r="Y38">
        <f t="shared" si="10"/>
        <v>31.5</v>
      </c>
      <c r="Z38">
        <f t="shared" si="11"/>
        <v>69.5</v>
      </c>
      <c r="AA38" cm="1">
        <f t="array" ref="AA38">SUMPRODUCT((Z38&lt;$Z$2:$Z$225)/COUNTIF($Z$2:$Z$225,$Z$2:$Z$225))+1</f>
        <v>16</v>
      </c>
    </row>
    <row r="39" spans="1:27" x14ac:dyDescent="0.15">
      <c r="A39" t="str">
        <f>CLEAN('2025 Original'!A131)</f>
        <v>Ford Motor Company</v>
      </c>
      <c r="B39" t="str">
        <f>CLEAN('2025 Original'!B131)</f>
        <v>Lincoln</v>
      </c>
      <c r="C39" t="str">
        <f>CLEAN('2025 Original'!C131)</f>
        <v>Corsair</v>
      </c>
      <c r="D39" t="str">
        <f>CLEAN('2025 Original'!D131)</f>
        <v>PC</v>
      </c>
      <c r="E39" t="str">
        <f>CLEAN('2025 Original'!E131)</f>
        <v>0.38</v>
      </c>
      <c r="F39" t="str">
        <f>CLEAN('2025 Original'!F131)</f>
        <v>25% M</v>
      </c>
      <c r="G39" t="str">
        <f>CLEAN('2025 Original'!G131)</f>
        <v/>
      </c>
      <c r="H39" t="str">
        <f>CLEAN('2025 Original'!H131)</f>
        <v>US</v>
      </c>
      <c r="I39" t="str">
        <f>CLEAN('2025 Original'!I131)</f>
        <v/>
      </c>
      <c r="J39" t="str">
        <f>CLEAN('2025 Original'!J131)</f>
        <v>US</v>
      </c>
      <c r="K39" t="str">
        <f>CLEAN('2025 Original'!K131)</f>
        <v/>
      </c>
      <c r="L39" t="str">
        <f>CLEAN('2025 Original'!L131)</f>
        <v>US</v>
      </c>
      <c r="M39" t="str">
        <f>CLEAN('2025 Original'!M131)</f>
        <v/>
      </c>
      <c r="N39" t="str">
        <f t="shared" si="0"/>
        <v>0.38</v>
      </c>
      <c r="O39" s="70">
        <f t="shared" si="1"/>
        <v>1</v>
      </c>
      <c r="P39">
        <f t="shared" si="2"/>
        <v>1</v>
      </c>
      <c r="Q39">
        <f t="shared" si="3"/>
        <v>1</v>
      </c>
      <c r="R39">
        <v>1</v>
      </c>
      <c r="S39">
        <f t="shared" si="4"/>
        <v>6</v>
      </c>
      <c r="T39">
        <f t="shared" si="5"/>
        <v>6</v>
      </c>
      <c r="U39">
        <f t="shared" si="6"/>
        <v>6</v>
      </c>
      <c r="V39">
        <f t="shared" si="7"/>
        <v>7</v>
      </c>
      <c r="W39">
        <f t="shared" si="8"/>
        <v>11</v>
      </c>
      <c r="X39">
        <f t="shared" si="9"/>
        <v>14</v>
      </c>
      <c r="Y39">
        <f t="shared" si="10"/>
        <v>19</v>
      </c>
      <c r="Z39">
        <f t="shared" si="11"/>
        <v>69</v>
      </c>
      <c r="AA39" cm="1">
        <f t="array" ref="AA39">SUMPRODUCT((Z39&lt;$Z$2:$Z$225)/COUNTIF($Z$2:$Z$225,$Z$2:$Z$225))+1</f>
        <v>17.000000000000004</v>
      </c>
    </row>
    <row r="40" spans="1:27" x14ac:dyDescent="0.15">
      <c r="A40" t="str">
        <f>CLEAN('2025 Original'!A141)</f>
        <v>GM LLC</v>
      </c>
      <c r="B40" t="str">
        <f>CLEAN('2025 Original'!B141)</f>
        <v>Cadillac</v>
      </c>
      <c r="C40" t="str">
        <f>CLEAN('2025 Original'!C141)</f>
        <v>CT4</v>
      </c>
      <c r="D40" t="str">
        <f>CLEAN('2025 Original'!D141)</f>
        <v>PC</v>
      </c>
      <c r="E40" t="str">
        <f>CLEAN('2025 Original'!E141)</f>
        <v>0.37</v>
      </c>
      <c r="F40" t="str">
        <f>CLEAN('2025 Original'!F141)</f>
        <v>21% M</v>
      </c>
      <c r="G40" t="str">
        <f>CLEAN('2025 Original'!G141)</f>
        <v>15% CH</v>
      </c>
      <c r="H40" t="str">
        <f>CLEAN('2025 Original'!H141)</f>
        <v>US</v>
      </c>
      <c r="I40" t="str">
        <f>CLEAN('2025 Original'!I141)</f>
        <v/>
      </c>
      <c r="J40" t="str">
        <f>CLEAN('2025 Original'!J141)</f>
        <v>US</v>
      </c>
      <c r="K40" t="str">
        <f>CLEAN('2025 Original'!K141)</f>
        <v/>
      </c>
      <c r="L40" t="str">
        <f>CLEAN('2025 Original'!L141)</f>
        <v>US</v>
      </c>
      <c r="M40" t="str">
        <f>CLEAN('2025 Original'!M141)</f>
        <v/>
      </c>
      <c r="N40" t="str">
        <f t="shared" si="0"/>
        <v>0.37</v>
      </c>
      <c r="O40" s="70">
        <f t="shared" si="1"/>
        <v>1</v>
      </c>
      <c r="P40">
        <f t="shared" si="2"/>
        <v>1</v>
      </c>
      <c r="Q40">
        <f t="shared" si="3"/>
        <v>1</v>
      </c>
      <c r="R40">
        <v>1</v>
      </c>
      <c r="S40">
        <f t="shared" si="4"/>
        <v>6</v>
      </c>
      <c r="T40">
        <f t="shared" si="5"/>
        <v>6</v>
      </c>
      <c r="U40">
        <f t="shared" si="6"/>
        <v>6</v>
      </c>
      <c r="V40">
        <f t="shared" si="7"/>
        <v>7</v>
      </c>
      <c r="W40">
        <f t="shared" si="8"/>
        <v>11</v>
      </c>
      <c r="X40">
        <f t="shared" si="9"/>
        <v>14</v>
      </c>
      <c r="Y40">
        <f t="shared" si="10"/>
        <v>18.5</v>
      </c>
      <c r="Z40">
        <f t="shared" si="11"/>
        <v>68.5</v>
      </c>
      <c r="AA40" cm="1">
        <f t="array" ref="AA40">SUMPRODUCT((Z40&lt;$Z$2:$Z$225)/COUNTIF($Z$2:$Z$225,$Z$2:$Z$225))+1</f>
        <v>18.000000000000004</v>
      </c>
    </row>
    <row r="41" spans="1:27" x14ac:dyDescent="0.15">
      <c r="A41" t="str">
        <f>CLEAN('2025 Original'!A142)</f>
        <v>GM LLC</v>
      </c>
      <c r="B41" t="str">
        <f>CLEAN('2025 Original'!B142)</f>
        <v>Cadillac</v>
      </c>
      <c r="C41" t="str">
        <f>CLEAN('2025 Original'!C142)</f>
        <v>CT5</v>
      </c>
      <c r="D41" t="str">
        <f>CLEAN('2025 Original'!D142)</f>
        <v>PC</v>
      </c>
      <c r="E41" t="str">
        <f>CLEAN('2025 Original'!E142)</f>
        <v>0.37</v>
      </c>
      <c r="F41" t="str">
        <f>CLEAN('2025 Original'!F142)</f>
        <v>21% M</v>
      </c>
      <c r="G41" t="str">
        <f>CLEAN('2025 Original'!G142)</f>
        <v>15% CH</v>
      </c>
      <c r="H41" t="str">
        <f>CLEAN('2025 Original'!H142)</f>
        <v>US</v>
      </c>
      <c r="I41" t="str">
        <f>CLEAN('2025 Original'!I142)</f>
        <v/>
      </c>
      <c r="J41" t="str">
        <f>CLEAN('2025 Original'!J142)</f>
        <v>US</v>
      </c>
      <c r="K41" t="str">
        <f>CLEAN('2025 Original'!K142)</f>
        <v/>
      </c>
      <c r="L41" t="str">
        <f>CLEAN('2025 Original'!L142)</f>
        <v>US</v>
      </c>
      <c r="M41" t="str">
        <f>CLEAN('2025 Original'!M142)</f>
        <v/>
      </c>
      <c r="N41" t="str">
        <f t="shared" si="0"/>
        <v>0.37</v>
      </c>
      <c r="O41" s="70">
        <f t="shared" si="1"/>
        <v>1</v>
      </c>
      <c r="P41">
        <f t="shared" si="2"/>
        <v>1</v>
      </c>
      <c r="Q41">
        <f t="shared" si="3"/>
        <v>1</v>
      </c>
      <c r="R41">
        <v>1</v>
      </c>
      <c r="S41">
        <f t="shared" si="4"/>
        <v>6</v>
      </c>
      <c r="T41">
        <f t="shared" si="5"/>
        <v>6</v>
      </c>
      <c r="U41">
        <f t="shared" si="6"/>
        <v>6</v>
      </c>
      <c r="V41">
        <f t="shared" si="7"/>
        <v>7</v>
      </c>
      <c r="W41">
        <f t="shared" si="8"/>
        <v>11</v>
      </c>
      <c r="X41">
        <f t="shared" si="9"/>
        <v>14</v>
      </c>
      <c r="Y41">
        <f t="shared" si="10"/>
        <v>18.5</v>
      </c>
      <c r="Z41">
        <f t="shared" si="11"/>
        <v>68.5</v>
      </c>
      <c r="AA41" cm="1">
        <f t="array" ref="AA41">SUMPRODUCT((Z41&lt;$Z$2:$Z$225)/COUNTIF($Z$2:$Z$225,$Z$2:$Z$225))+1</f>
        <v>18.000000000000004</v>
      </c>
    </row>
    <row r="42" spans="1:27" x14ac:dyDescent="0.15">
      <c r="A42" t="str">
        <f>CLEAN('2025 Original'!A143)</f>
        <v>GM LLC</v>
      </c>
      <c r="B42" t="str">
        <f>CLEAN('2025 Original'!B143)</f>
        <v>Cadillac</v>
      </c>
      <c r="C42" t="str">
        <f>CLEAN('2025 Original'!C143)</f>
        <v>Escalade</v>
      </c>
      <c r="D42" t="str">
        <f>CLEAN('2025 Original'!D143)</f>
        <v>MPV</v>
      </c>
      <c r="E42" t="str">
        <f>CLEAN('2025 Original'!E143)</f>
        <v>0.37</v>
      </c>
      <c r="F42" t="str">
        <f>CLEAN('2025 Original'!F143)</f>
        <v>37% M</v>
      </c>
      <c r="G42" t="str">
        <f>CLEAN('2025 Original'!G143)</f>
        <v/>
      </c>
      <c r="H42" t="str">
        <f>CLEAN('2025 Original'!H143)</f>
        <v>US</v>
      </c>
      <c r="I42" t="str">
        <f>CLEAN('2025 Original'!I143)</f>
        <v/>
      </c>
      <c r="J42" t="str">
        <f>CLEAN('2025 Original'!J143)</f>
        <v>US</v>
      </c>
      <c r="K42" t="str">
        <f>CLEAN('2025 Original'!K143)</f>
        <v/>
      </c>
      <c r="L42" t="str">
        <f>CLEAN('2025 Original'!L143)</f>
        <v>US</v>
      </c>
      <c r="M42" t="str">
        <f>CLEAN('2025 Original'!M143)</f>
        <v/>
      </c>
      <c r="N42" t="str">
        <f t="shared" si="0"/>
        <v>0.37</v>
      </c>
      <c r="O42" s="70">
        <f t="shared" si="1"/>
        <v>1</v>
      </c>
      <c r="P42">
        <f t="shared" si="2"/>
        <v>1</v>
      </c>
      <c r="Q42">
        <f t="shared" si="3"/>
        <v>1</v>
      </c>
      <c r="R42">
        <v>1</v>
      </c>
      <c r="S42">
        <f t="shared" si="4"/>
        <v>6</v>
      </c>
      <c r="T42">
        <f t="shared" si="5"/>
        <v>6</v>
      </c>
      <c r="U42">
        <f t="shared" si="6"/>
        <v>6</v>
      </c>
      <c r="V42">
        <f t="shared" si="7"/>
        <v>7</v>
      </c>
      <c r="W42">
        <f t="shared" si="8"/>
        <v>11</v>
      </c>
      <c r="X42">
        <f t="shared" si="9"/>
        <v>14</v>
      </c>
      <c r="Y42">
        <f t="shared" si="10"/>
        <v>18.5</v>
      </c>
      <c r="Z42">
        <f t="shared" si="11"/>
        <v>68.5</v>
      </c>
      <c r="AA42" cm="1">
        <f t="array" ref="AA42">SUMPRODUCT((Z42&lt;$Z$2:$Z$225)/COUNTIF($Z$2:$Z$225,$Z$2:$Z$225))+1</f>
        <v>18.000000000000004</v>
      </c>
    </row>
    <row r="43" spans="1:27" x14ac:dyDescent="0.15">
      <c r="A43" t="str">
        <f>CLEAN('2025 Original'!A159)</f>
        <v>GM LLC</v>
      </c>
      <c r="B43" t="str">
        <f>CLEAN('2025 Original'!B159)</f>
        <v>Chevy</v>
      </c>
      <c r="C43" t="str">
        <f>CLEAN('2025 Original'!C159)</f>
        <v>Silverado</v>
      </c>
      <c r="D43" t="str">
        <f>CLEAN('2025 Original'!D159)</f>
        <v>Truck</v>
      </c>
      <c r="E43" t="str">
        <f>CLEAN('2025 Original'!E159)</f>
        <v>0.37</v>
      </c>
      <c r="F43" t="str">
        <f>CLEAN('2025 Original'!F159)</f>
        <v>37% M</v>
      </c>
      <c r="G43" t="str">
        <f>CLEAN('2025 Original'!G159)</f>
        <v/>
      </c>
      <c r="H43" t="str">
        <f>CLEAN('2025 Original'!H159)</f>
        <v>US</v>
      </c>
      <c r="I43" t="str">
        <f>CLEAN('2025 Original'!I159)</f>
        <v>M/CN</v>
      </c>
      <c r="J43" t="str">
        <f>CLEAN('2025 Original'!J159)</f>
        <v>US</v>
      </c>
      <c r="K43" t="str">
        <f>CLEAN('2025 Original'!K159)</f>
        <v>M</v>
      </c>
      <c r="L43" t="str">
        <f>CLEAN('2025 Original'!L159)</f>
        <v>US</v>
      </c>
      <c r="M43" t="str">
        <f>CLEAN('2025 Original'!M159)</f>
        <v/>
      </c>
      <c r="N43" t="str">
        <f t="shared" si="0"/>
        <v>0.37</v>
      </c>
      <c r="O43" s="70">
        <f t="shared" si="1"/>
        <v>1</v>
      </c>
      <c r="P43">
        <f t="shared" si="2"/>
        <v>1</v>
      </c>
      <c r="Q43">
        <f t="shared" si="3"/>
        <v>1</v>
      </c>
      <c r="R43">
        <v>1</v>
      </c>
      <c r="S43">
        <f t="shared" si="4"/>
        <v>6</v>
      </c>
      <c r="T43">
        <f t="shared" si="5"/>
        <v>6</v>
      </c>
      <c r="U43">
        <f t="shared" si="6"/>
        <v>6</v>
      </c>
      <c r="V43">
        <f t="shared" si="7"/>
        <v>7</v>
      </c>
      <c r="W43">
        <f t="shared" si="8"/>
        <v>11</v>
      </c>
      <c r="X43">
        <f t="shared" si="9"/>
        <v>14</v>
      </c>
      <c r="Y43">
        <f t="shared" si="10"/>
        <v>18.5</v>
      </c>
      <c r="Z43">
        <f t="shared" si="11"/>
        <v>68.5</v>
      </c>
      <c r="AA43" cm="1">
        <f t="array" ref="AA43">SUMPRODUCT((Z43&lt;$Z$2:$Z$225)/COUNTIF($Z$2:$Z$225,$Z$2:$Z$225))+1</f>
        <v>18.000000000000004</v>
      </c>
    </row>
    <row r="44" spans="1:27" x14ac:dyDescent="0.15">
      <c r="A44" t="str">
        <f>CLEAN('2025 Original'!A160)</f>
        <v>GM LLC</v>
      </c>
      <c r="B44" t="str">
        <f>CLEAN('2025 Original'!B160)</f>
        <v>Chevy</v>
      </c>
      <c r="C44" t="str">
        <f>CLEAN('2025 Original'!C160)</f>
        <v>Silverado HD</v>
      </c>
      <c r="D44" t="str">
        <f>CLEAN('2025 Original'!D160)</f>
        <v>Truck</v>
      </c>
      <c r="E44" t="str">
        <f>CLEAN('2025 Original'!E160)</f>
        <v>0.37</v>
      </c>
      <c r="F44" t="str">
        <f>CLEAN('2025 Original'!F160)</f>
        <v>37% M</v>
      </c>
      <c r="G44" t="str">
        <f>CLEAN('2025 Original'!G160)</f>
        <v/>
      </c>
      <c r="H44" t="str">
        <f>CLEAN('2025 Original'!H160)</f>
        <v>US</v>
      </c>
      <c r="I44" t="str">
        <f>CLEAN('2025 Original'!I160)</f>
        <v>CN</v>
      </c>
      <c r="J44" t="str">
        <f>CLEAN('2025 Original'!J160)</f>
        <v>US</v>
      </c>
      <c r="K44" t="str">
        <f>CLEAN('2025 Original'!K160)</f>
        <v/>
      </c>
      <c r="L44" t="str">
        <f>CLEAN('2025 Original'!L160)</f>
        <v>US</v>
      </c>
      <c r="M44" t="str">
        <f>CLEAN('2025 Original'!M160)</f>
        <v/>
      </c>
      <c r="N44" t="str">
        <f t="shared" si="0"/>
        <v>0.37</v>
      </c>
      <c r="O44" s="70">
        <f t="shared" si="1"/>
        <v>1</v>
      </c>
      <c r="P44">
        <f t="shared" si="2"/>
        <v>1</v>
      </c>
      <c r="Q44">
        <f t="shared" si="3"/>
        <v>1</v>
      </c>
      <c r="R44">
        <v>1</v>
      </c>
      <c r="S44">
        <f t="shared" si="4"/>
        <v>6</v>
      </c>
      <c r="T44">
        <f t="shared" si="5"/>
        <v>6</v>
      </c>
      <c r="U44">
        <f t="shared" si="6"/>
        <v>6</v>
      </c>
      <c r="V44">
        <f t="shared" si="7"/>
        <v>7</v>
      </c>
      <c r="W44">
        <f t="shared" si="8"/>
        <v>11</v>
      </c>
      <c r="X44">
        <f t="shared" si="9"/>
        <v>14</v>
      </c>
      <c r="Y44">
        <f t="shared" si="10"/>
        <v>18.5</v>
      </c>
      <c r="Z44">
        <f t="shared" si="11"/>
        <v>68.5</v>
      </c>
      <c r="AA44" cm="1">
        <f t="array" ref="AA44">SUMPRODUCT((Z44&lt;$Z$2:$Z$225)/COUNTIF($Z$2:$Z$225,$Z$2:$Z$225))+1</f>
        <v>18.000000000000004</v>
      </c>
    </row>
    <row r="45" spans="1:27" x14ac:dyDescent="0.15">
      <c r="A45" t="str">
        <f>CLEAN('2025 Original'!A162)</f>
        <v>GM LLC</v>
      </c>
      <c r="B45" t="str">
        <f>CLEAN('2025 Original'!B162)</f>
        <v>Chevy</v>
      </c>
      <c r="C45" t="str">
        <f>CLEAN('2025 Original'!C162)</f>
        <v>Suburban/Tahoe</v>
      </c>
      <c r="D45" t="str">
        <f>CLEAN('2025 Original'!D162)</f>
        <v>MPV</v>
      </c>
      <c r="E45" t="str">
        <f>CLEAN('2025 Original'!E162)</f>
        <v>0.37</v>
      </c>
      <c r="F45" t="str">
        <f>CLEAN('2025 Original'!F162)</f>
        <v>37% M</v>
      </c>
      <c r="G45" t="str">
        <f>CLEAN('2025 Original'!G162)</f>
        <v/>
      </c>
      <c r="H45" t="str">
        <f>CLEAN('2025 Original'!H162)</f>
        <v>US</v>
      </c>
      <c r="I45" t="str">
        <f>CLEAN('2025 Original'!I162)</f>
        <v/>
      </c>
      <c r="J45" t="str">
        <f>CLEAN('2025 Original'!J162)</f>
        <v>US</v>
      </c>
      <c r="K45" t="str">
        <f>CLEAN('2025 Original'!K162)</f>
        <v/>
      </c>
      <c r="L45" t="str">
        <f>CLEAN('2025 Original'!L162)</f>
        <v>US</v>
      </c>
      <c r="M45" t="str">
        <f>CLEAN('2025 Original'!M162)</f>
        <v/>
      </c>
      <c r="N45" t="str">
        <f t="shared" si="0"/>
        <v>0.37</v>
      </c>
      <c r="O45" s="70">
        <f t="shared" si="1"/>
        <v>1</v>
      </c>
      <c r="P45">
        <f t="shared" si="2"/>
        <v>1</v>
      </c>
      <c r="Q45">
        <f t="shared" si="3"/>
        <v>1</v>
      </c>
      <c r="R45">
        <v>1</v>
      </c>
      <c r="S45">
        <f t="shared" si="4"/>
        <v>6</v>
      </c>
      <c r="T45">
        <f t="shared" si="5"/>
        <v>6</v>
      </c>
      <c r="U45">
        <f t="shared" si="6"/>
        <v>6</v>
      </c>
      <c r="V45">
        <f t="shared" si="7"/>
        <v>7</v>
      </c>
      <c r="W45">
        <f t="shared" si="8"/>
        <v>11</v>
      </c>
      <c r="X45">
        <f t="shared" si="9"/>
        <v>14</v>
      </c>
      <c r="Y45">
        <f t="shared" si="10"/>
        <v>18.5</v>
      </c>
      <c r="Z45">
        <f t="shared" si="11"/>
        <v>68.5</v>
      </c>
      <c r="AA45" cm="1">
        <f t="array" ref="AA45">SUMPRODUCT((Z45&lt;$Z$2:$Z$225)/COUNTIF($Z$2:$Z$225,$Z$2:$Z$225))+1</f>
        <v>18.000000000000004</v>
      </c>
    </row>
    <row r="46" spans="1:27" x14ac:dyDescent="0.15">
      <c r="A46" t="str">
        <f>CLEAN('2025 Original'!A169)</f>
        <v>GM LLC</v>
      </c>
      <c r="B46" t="str">
        <f>CLEAN('2025 Original'!B169)</f>
        <v>GMC</v>
      </c>
      <c r="C46" t="str">
        <f>CLEAN('2025 Original'!C169)</f>
        <v>Sierra</v>
      </c>
      <c r="D46" t="str">
        <f>CLEAN('2025 Original'!D169)</f>
        <v>Truck</v>
      </c>
      <c r="E46" t="str">
        <f>CLEAN('2025 Original'!E169)</f>
        <v>0.37</v>
      </c>
      <c r="F46" t="str">
        <f>CLEAN('2025 Original'!F169)</f>
        <v>37% M</v>
      </c>
      <c r="G46" t="str">
        <f>CLEAN('2025 Original'!G169)</f>
        <v/>
      </c>
      <c r="H46" t="str">
        <f>CLEAN('2025 Original'!H169)</f>
        <v>US</v>
      </c>
      <c r="I46" t="str">
        <f>CLEAN('2025 Original'!I169)</f>
        <v>M/CN</v>
      </c>
      <c r="J46" t="str">
        <f>CLEAN('2025 Original'!J169)</f>
        <v>US</v>
      </c>
      <c r="K46" t="str">
        <f>CLEAN('2025 Original'!K169)</f>
        <v>M</v>
      </c>
      <c r="L46" t="str">
        <f>CLEAN('2025 Original'!L169)</f>
        <v>US</v>
      </c>
      <c r="M46" t="str">
        <f>CLEAN('2025 Original'!M169)</f>
        <v/>
      </c>
      <c r="N46" t="str">
        <f t="shared" si="0"/>
        <v>0.37</v>
      </c>
      <c r="O46" s="70">
        <f t="shared" si="1"/>
        <v>1</v>
      </c>
      <c r="P46">
        <f t="shared" si="2"/>
        <v>1</v>
      </c>
      <c r="Q46">
        <f t="shared" si="3"/>
        <v>1</v>
      </c>
      <c r="R46">
        <v>1</v>
      </c>
      <c r="S46">
        <f t="shared" si="4"/>
        <v>6</v>
      </c>
      <c r="T46">
        <f t="shared" si="5"/>
        <v>6</v>
      </c>
      <c r="U46">
        <f t="shared" si="6"/>
        <v>6</v>
      </c>
      <c r="V46">
        <f t="shared" si="7"/>
        <v>7</v>
      </c>
      <c r="W46">
        <f t="shared" si="8"/>
        <v>11</v>
      </c>
      <c r="X46">
        <f t="shared" si="9"/>
        <v>14</v>
      </c>
      <c r="Y46">
        <f t="shared" si="10"/>
        <v>18.5</v>
      </c>
      <c r="Z46">
        <f t="shared" si="11"/>
        <v>68.5</v>
      </c>
      <c r="AA46" cm="1">
        <f t="array" ref="AA46">SUMPRODUCT((Z46&lt;$Z$2:$Z$225)/COUNTIF($Z$2:$Z$225,$Z$2:$Z$225))+1</f>
        <v>18.000000000000004</v>
      </c>
    </row>
    <row r="47" spans="1:27" x14ac:dyDescent="0.15">
      <c r="A47" t="str">
        <f>CLEAN('2025 Original'!A170)</f>
        <v>GM LLC</v>
      </c>
      <c r="B47" t="str">
        <f>CLEAN('2025 Original'!B170)</f>
        <v>GMC</v>
      </c>
      <c r="C47" t="str">
        <f>CLEAN('2025 Original'!C170)</f>
        <v>Sierra HD</v>
      </c>
      <c r="D47" t="str">
        <f>CLEAN('2025 Original'!D170)</f>
        <v>Truck</v>
      </c>
      <c r="E47" t="str">
        <f>CLEAN('2025 Original'!E170)</f>
        <v>0.37</v>
      </c>
      <c r="F47" t="str">
        <f>CLEAN('2025 Original'!F170)</f>
        <v>37% M</v>
      </c>
      <c r="G47" t="str">
        <f>CLEAN('2025 Original'!G170)</f>
        <v/>
      </c>
      <c r="H47" t="str">
        <f>CLEAN('2025 Original'!H170)</f>
        <v>US</v>
      </c>
      <c r="I47" t="str">
        <f>CLEAN('2025 Original'!I170)</f>
        <v/>
      </c>
      <c r="J47" t="str">
        <f>CLEAN('2025 Original'!J170)</f>
        <v>US</v>
      </c>
      <c r="K47" t="str">
        <f>CLEAN('2025 Original'!K170)</f>
        <v>M</v>
      </c>
      <c r="L47" t="str">
        <f>CLEAN('2025 Original'!L170)</f>
        <v>US</v>
      </c>
      <c r="M47" t="str">
        <f>CLEAN('2025 Original'!M170)</f>
        <v/>
      </c>
      <c r="N47" t="str">
        <f t="shared" si="0"/>
        <v>0.37</v>
      </c>
      <c r="O47" s="70">
        <f t="shared" si="1"/>
        <v>1</v>
      </c>
      <c r="P47">
        <f t="shared" si="2"/>
        <v>1</v>
      </c>
      <c r="Q47">
        <f t="shared" si="3"/>
        <v>1</v>
      </c>
      <c r="R47">
        <v>1</v>
      </c>
      <c r="S47">
        <f t="shared" si="4"/>
        <v>6</v>
      </c>
      <c r="T47">
        <f t="shared" si="5"/>
        <v>6</v>
      </c>
      <c r="U47">
        <f t="shared" si="6"/>
        <v>6</v>
      </c>
      <c r="V47">
        <f t="shared" si="7"/>
        <v>7</v>
      </c>
      <c r="W47">
        <f t="shared" si="8"/>
        <v>11</v>
      </c>
      <c r="X47">
        <f t="shared" si="9"/>
        <v>14</v>
      </c>
      <c r="Y47">
        <f t="shared" si="10"/>
        <v>18.5</v>
      </c>
      <c r="Z47">
        <f t="shared" si="11"/>
        <v>68.5</v>
      </c>
      <c r="AA47" cm="1">
        <f t="array" ref="AA47">SUMPRODUCT((Z47&lt;$Z$2:$Z$225)/COUNTIF($Z$2:$Z$225,$Z$2:$Z$225))+1</f>
        <v>18.000000000000004</v>
      </c>
    </row>
    <row r="48" spans="1:27" x14ac:dyDescent="0.15">
      <c r="A48" t="str">
        <f>CLEAN('2025 Original'!A172)</f>
        <v>GM LLC</v>
      </c>
      <c r="B48" t="str">
        <f>CLEAN('2025 Original'!B172)</f>
        <v>GMC</v>
      </c>
      <c r="C48" t="str">
        <f>CLEAN('2025 Original'!C172)</f>
        <v>Yukon</v>
      </c>
      <c r="D48" t="str">
        <f>CLEAN('2025 Original'!D172)</f>
        <v>MPV</v>
      </c>
      <c r="E48" t="str">
        <f>CLEAN('2025 Original'!E172)</f>
        <v>0.37</v>
      </c>
      <c r="F48" t="str">
        <f>CLEAN('2025 Original'!F172)</f>
        <v>37% M</v>
      </c>
      <c r="G48" t="str">
        <f>CLEAN('2025 Original'!G172)</f>
        <v/>
      </c>
      <c r="H48" t="str">
        <f>CLEAN('2025 Original'!H172)</f>
        <v>US</v>
      </c>
      <c r="I48" t="str">
        <f>CLEAN('2025 Original'!I172)</f>
        <v/>
      </c>
      <c r="J48" t="str">
        <f>CLEAN('2025 Original'!J172)</f>
        <v>US</v>
      </c>
      <c r="K48" t="str">
        <f>CLEAN('2025 Original'!K172)</f>
        <v/>
      </c>
      <c r="L48" t="str">
        <f>CLEAN('2025 Original'!L172)</f>
        <v>US</v>
      </c>
      <c r="M48" t="str">
        <f>CLEAN('2025 Original'!M172)</f>
        <v/>
      </c>
      <c r="N48" t="str">
        <f t="shared" si="0"/>
        <v>0.37</v>
      </c>
      <c r="O48" s="70">
        <f t="shared" si="1"/>
        <v>1</v>
      </c>
      <c r="P48">
        <f t="shared" si="2"/>
        <v>1</v>
      </c>
      <c r="Q48">
        <f t="shared" si="3"/>
        <v>1</v>
      </c>
      <c r="R48">
        <v>1</v>
      </c>
      <c r="S48">
        <f t="shared" si="4"/>
        <v>6</v>
      </c>
      <c r="T48">
        <f t="shared" si="5"/>
        <v>6</v>
      </c>
      <c r="U48">
        <f t="shared" si="6"/>
        <v>6</v>
      </c>
      <c r="V48">
        <f t="shared" si="7"/>
        <v>7</v>
      </c>
      <c r="W48">
        <f t="shared" si="8"/>
        <v>11</v>
      </c>
      <c r="X48">
        <f t="shared" si="9"/>
        <v>14</v>
      </c>
      <c r="Y48">
        <f t="shared" si="10"/>
        <v>18.5</v>
      </c>
      <c r="Z48">
        <f t="shared" si="11"/>
        <v>68.5</v>
      </c>
      <c r="AA48" cm="1">
        <f t="array" ref="AA48">SUMPRODUCT((Z48&lt;$Z$2:$Z$225)/COUNTIF($Z$2:$Z$225,$Z$2:$Z$225))+1</f>
        <v>18.000000000000004</v>
      </c>
    </row>
    <row r="49" spans="1:27" x14ac:dyDescent="0.15">
      <c r="A49" t="str">
        <f>CLEAN('2025 Original'!A176)</f>
        <v>Honda Motor Co., Ltd.</v>
      </c>
      <c r="B49" t="str">
        <f>CLEAN('2025 Original'!B176)</f>
        <v>Acura</v>
      </c>
      <c r="C49" t="str">
        <f>CLEAN('2025 Original'!C176)</f>
        <v>Integra</v>
      </c>
      <c r="D49" t="str">
        <f>CLEAN('2025 Original'!D176)</f>
        <v>PC</v>
      </c>
      <c r="E49" t="str">
        <f>CLEAN('2025 Original'!E176)</f>
        <v>0.6</v>
      </c>
      <c r="F49" t="str">
        <f>CLEAN('2025 Original'!F176)</f>
        <v>15% J</v>
      </c>
      <c r="G49" t="str">
        <f>CLEAN('2025 Original'!G176)</f>
        <v/>
      </c>
      <c r="H49" t="str">
        <f>CLEAN('2025 Original'!H176)</f>
        <v>US</v>
      </c>
      <c r="I49" t="str">
        <f>CLEAN('2025 Original'!I176)</f>
        <v/>
      </c>
      <c r="J49" t="str">
        <f>CLEAN('2025 Original'!J176)</f>
        <v>US</v>
      </c>
      <c r="K49" t="str">
        <f>CLEAN('2025 Original'!K176)</f>
        <v/>
      </c>
      <c r="L49" t="str">
        <f>CLEAN('2025 Original'!L176)</f>
        <v>US</v>
      </c>
      <c r="M49" t="str">
        <f>CLEAN('2025 Original'!M176)</f>
        <v/>
      </c>
      <c r="N49" t="str">
        <f t="shared" si="0"/>
        <v>0.6</v>
      </c>
      <c r="O49" s="70">
        <f t="shared" si="1"/>
        <v>1</v>
      </c>
      <c r="P49">
        <f t="shared" si="2"/>
        <v>1</v>
      </c>
      <c r="Q49">
        <f t="shared" si="3"/>
        <v>1</v>
      </c>
      <c r="S49">
        <f t="shared" si="4"/>
        <v>0</v>
      </c>
      <c r="T49">
        <f t="shared" si="5"/>
        <v>6</v>
      </c>
      <c r="U49">
        <f t="shared" si="6"/>
        <v>0</v>
      </c>
      <c r="V49">
        <f t="shared" si="7"/>
        <v>7</v>
      </c>
      <c r="W49">
        <f t="shared" si="8"/>
        <v>11</v>
      </c>
      <c r="X49">
        <f t="shared" si="9"/>
        <v>14</v>
      </c>
      <c r="Y49">
        <f t="shared" si="10"/>
        <v>30</v>
      </c>
      <c r="Z49">
        <f t="shared" si="11"/>
        <v>68</v>
      </c>
      <c r="AA49" cm="1">
        <f t="array" ref="AA49">SUMPRODUCT((Z49&lt;$Z$2:$Z$225)/COUNTIF($Z$2:$Z$225,$Z$2:$Z$225))+1</f>
        <v>19</v>
      </c>
    </row>
    <row r="50" spans="1:27" x14ac:dyDescent="0.15">
      <c r="A50" t="str">
        <f>CLEAN('2025 Original'!A183)</f>
        <v>Honda Motor Co., Ltd.</v>
      </c>
      <c r="B50" t="str">
        <f>CLEAN('2025 Original'!B183)</f>
        <v>Acura</v>
      </c>
      <c r="C50" t="str">
        <f>CLEAN('2025 Original'!C183)</f>
        <v>RDX AWD</v>
      </c>
      <c r="D50" t="str">
        <f>CLEAN('2025 Original'!D183)</f>
        <v>MPV</v>
      </c>
      <c r="E50" t="str">
        <f>CLEAN('2025 Original'!E183)</f>
        <v>0.6</v>
      </c>
      <c r="F50" t="str">
        <f>CLEAN('2025 Original'!F183)</f>
        <v/>
      </c>
      <c r="G50" t="str">
        <f>CLEAN('2025 Original'!G183)</f>
        <v/>
      </c>
      <c r="H50" t="str">
        <f>CLEAN('2025 Original'!H183)</f>
        <v>US</v>
      </c>
      <c r="I50" t="str">
        <f>CLEAN('2025 Original'!I183)</f>
        <v/>
      </c>
      <c r="J50" t="str">
        <f>CLEAN('2025 Original'!J183)</f>
        <v>US</v>
      </c>
      <c r="K50" t="str">
        <f>CLEAN('2025 Original'!K183)</f>
        <v/>
      </c>
      <c r="L50" t="str">
        <f>CLEAN('2025 Original'!L183)</f>
        <v>US</v>
      </c>
      <c r="M50" t="str">
        <f>CLEAN('2025 Original'!M183)</f>
        <v/>
      </c>
      <c r="N50" t="str">
        <f t="shared" si="0"/>
        <v>0.6</v>
      </c>
      <c r="O50" s="70">
        <f t="shared" si="1"/>
        <v>1</v>
      </c>
      <c r="P50">
        <f t="shared" si="2"/>
        <v>1</v>
      </c>
      <c r="Q50">
        <f t="shared" si="3"/>
        <v>1</v>
      </c>
      <c r="S50">
        <f t="shared" si="4"/>
        <v>0</v>
      </c>
      <c r="T50">
        <f t="shared" si="5"/>
        <v>6</v>
      </c>
      <c r="U50">
        <f t="shared" si="6"/>
        <v>0</v>
      </c>
      <c r="V50">
        <f t="shared" si="7"/>
        <v>7</v>
      </c>
      <c r="W50">
        <f t="shared" si="8"/>
        <v>11</v>
      </c>
      <c r="X50">
        <f t="shared" si="9"/>
        <v>14</v>
      </c>
      <c r="Y50">
        <f t="shared" si="10"/>
        <v>30</v>
      </c>
      <c r="Z50">
        <f t="shared" si="11"/>
        <v>68</v>
      </c>
      <c r="AA50" cm="1">
        <f t="array" ref="AA50">SUMPRODUCT((Z50&lt;$Z$2:$Z$225)/COUNTIF($Z$2:$Z$225,$Z$2:$Z$225))+1</f>
        <v>19</v>
      </c>
    </row>
    <row r="51" spans="1:27" x14ac:dyDescent="0.15">
      <c r="A51" t="str">
        <f>CLEAN('2025 Original'!A184)</f>
        <v>Honda Motor Co., Ltd.</v>
      </c>
      <c r="B51" t="str">
        <f>CLEAN('2025 Original'!B184)</f>
        <v>Acura</v>
      </c>
      <c r="C51" t="str">
        <f>CLEAN('2025 Original'!C184)</f>
        <v>RDX AWD  A- Spec</v>
      </c>
      <c r="D51" t="str">
        <f>CLEAN('2025 Original'!D184)</f>
        <v>MPV</v>
      </c>
      <c r="E51" t="str">
        <f>CLEAN('2025 Original'!E184)</f>
        <v>0.6</v>
      </c>
      <c r="F51" t="str">
        <f>CLEAN('2025 Original'!F184)</f>
        <v/>
      </c>
      <c r="G51" t="str">
        <f>CLEAN('2025 Original'!G184)</f>
        <v/>
      </c>
      <c r="H51" t="str">
        <f>CLEAN('2025 Original'!H184)</f>
        <v>US</v>
      </c>
      <c r="I51" t="str">
        <f>CLEAN('2025 Original'!I184)</f>
        <v/>
      </c>
      <c r="J51" t="str">
        <f>CLEAN('2025 Original'!J184)</f>
        <v>US</v>
      </c>
      <c r="K51" t="str">
        <f>CLEAN('2025 Original'!K184)</f>
        <v/>
      </c>
      <c r="L51" t="str">
        <f>CLEAN('2025 Original'!L184)</f>
        <v>US</v>
      </c>
      <c r="M51" t="str">
        <f>CLEAN('2025 Original'!M184)</f>
        <v/>
      </c>
      <c r="N51" t="str">
        <f t="shared" si="0"/>
        <v>0.6</v>
      </c>
      <c r="O51" s="70">
        <f t="shared" si="1"/>
        <v>1</v>
      </c>
      <c r="P51">
        <f t="shared" si="2"/>
        <v>1</v>
      </c>
      <c r="Q51">
        <f t="shared" si="3"/>
        <v>1</v>
      </c>
      <c r="S51">
        <f t="shared" si="4"/>
        <v>0</v>
      </c>
      <c r="T51">
        <f t="shared" si="5"/>
        <v>6</v>
      </c>
      <c r="U51">
        <f t="shared" si="6"/>
        <v>0</v>
      </c>
      <c r="V51">
        <f t="shared" si="7"/>
        <v>7</v>
      </c>
      <c r="W51">
        <f t="shared" si="8"/>
        <v>11</v>
      </c>
      <c r="X51">
        <f t="shared" si="9"/>
        <v>14</v>
      </c>
      <c r="Y51">
        <f t="shared" si="10"/>
        <v>30</v>
      </c>
      <c r="Z51">
        <f t="shared" si="11"/>
        <v>68</v>
      </c>
      <c r="AA51" cm="1">
        <f t="array" ref="AA51">SUMPRODUCT((Z51&lt;$Z$2:$Z$225)/COUNTIF($Z$2:$Z$225,$Z$2:$Z$225))+1</f>
        <v>19</v>
      </c>
    </row>
    <row r="52" spans="1:27" x14ac:dyDescent="0.15">
      <c r="A52" t="str">
        <f>CLEAN('2025 Original'!A185)</f>
        <v>Honda Motor Co., Ltd.</v>
      </c>
      <c r="B52" t="str">
        <f>CLEAN('2025 Original'!B185)</f>
        <v>Acura</v>
      </c>
      <c r="C52" t="str">
        <f>CLEAN('2025 Original'!C185)</f>
        <v>TLX  FWD</v>
      </c>
      <c r="D52" t="str">
        <f>CLEAN('2025 Original'!D185)</f>
        <v>PC</v>
      </c>
      <c r="E52" t="str">
        <f>CLEAN('2025 Original'!E185)</f>
        <v>0.6</v>
      </c>
      <c r="F52" t="str">
        <f>CLEAN('2025 Original'!F185)</f>
        <v/>
      </c>
      <c r="G52" t="str">
        <f>CLEAN('2025 Original'!G185)</f>
        <v/>
      </c>
      <c r="H52" t="str">
        <f>CLEAN('2025 Original'!H185)</f>
        <v>US</v>
      </c>
      <c r="I52" t="str">
        <f>CLEAN('2025 Original'!I185)</f>
        <v/>
      </c>
      <c r="J52" t="str">
        <f>CLEAN('2025 Original'!J185)</f>
        <v>US</v>
      </c>
      <c r="K52" t="str">
        <f>CLEAN('2025 Original'!K185)</f>
        <v/>
      </c>
      <c r="L52" t="str">
        <f>CLEAN('2025 Original'!L185)</f>
        <v>US</v>
      </c>
      <c r="M52" t="str">
        <f>CLEAN('2025 Original'!M185)</f>
        <v/>
      </c>
      <c r="N52" t="str">
        <f t="shared" si="0"/>
        <v>0.6</v>
      </c>
      <c r="O52" s="70">
        <f t="shared" si="1"/>
        <v>1</v>
      </c>
      <c r="P52">
        <f t="shared" si="2"/>
        <v>1</v>
      </c>
      <c r="Q52">
        <f t="shared" si="3"/>
        <v>1</v>
      </c>
      <c r="S52">
        <f t="shared" si="4"/>
        <v>0</v>
      </c>
      <c r="T52">
        <f t="shared" si="5"/>
        <v>6</v>
      </c>
      <c r="U52">
        <f t="shared" si="6"/>
        <v>0</v>
      </c>
      <c r="V52">
        <f t="shared" si="7"/>
        <v>7</v>
      </c>
      <c r="W52">
        <f t="shared" si="8"/>
        <v>11</v>
      </c>
      <c r="X52">
        <f t="shared" si="9"/>
        <v>14</v>
      </c>
      <c r="Y52">
        <f t="shared" si="10"/>
        <v>30</v>
      </c>
      <c r="Z52">
        <f t="shared" si="11"/>
        <v>68</v>
      </c>
      <c r="AA52" cm="1">
        <f t="array" ref="AA52">SUMPRODUCT((Z52&lt;$Z$2:$Z$225)/COUNTIF($Z$2:$Z$225,$Z$2:$Z$225))+1</f>
        <v>19</v>
      </c>
    </row>
    <row r="53" spans="1:27" x14ac:dyDescent="0.15">
      <c r="A53" t="str">
        <f>CLEAN('2025 Original'!A186)</f>
        <v>Honda Motor Co., Ltd.</v>
      </c>
      <c r="B53" t="str">
        <f>CLEAN('2025 Original'!B186)</f>
        <v>Acura</v>
      </c>
      <c r="C53" t="str">
        <f>CLEAN('2025 Original'!C186)</f>
        <v>TLX  FWD A-Spec</v>
      </c>
      <c r="D53" t="str">
        <f>CLEAN('2025 Original'!D186)</f>
        <v>PC</v>
      </c>
      <c r="E53" t="str">
        <f>CLEAN('2025 Original'!E186)</f>
        <v>0.6</v>
      </c>
      <c r="F53" t="str">
        <f>CLEAN('2025 Original'!F186)</f>
        <v/>
      </c>
      <c r="G53" t="str">
        <f>CLEAN('2025 Original'!G186)</f>
        <v/>
      </c>
      <c r="H53" t="str">
        <f>CLEAN('2025 Original'!H186)</f>
        <v>US</v>
      </c>
      <c r="I53" t="str">
        <f>CLEAN('2025 Original'!I186)</f>
        <v/>
      </c>
      <c r="J53" t="str">
        <f>CLEAN('2025 Original'!J186)</f>
        <v>US</v>
      </c>
      <c r="K53" t="str">
        <f>CLEAN('2025 Original'!K186)</f>
        <v/>
      </c>
      <c r="L53" t="str">
        <f>CLEAN('2025 Original'!L186)</f>
        <v>US</v>
      </c>
      <c r="M53" t="str">
        <f>CLEAN('2025 Original'!M186)</f>
        <v/>
      </c>
      <c r="N53" t="str">
        <f t="shared" si="0"/>
        <v>0.6</v>
      </c>
      <c r="O53" s="70">
        <f t="shared" si="1"/>
        <v>1</v>
      </c>
      <c r="P53">
        <f t="shared" si="2"/>
        <v>1</v>
      </c>
      <c r="Q53">
        <f t="shared" si="3"/>
        <v>1</v>
      </c>
      <c r="S53">
        <f t="shared" si="4"/>
        <v>0</v>
      </c>
      <c r="T53">
        <f t="shared" si="5"/>
        <v>6</v>
      </c>
      <c r="U53">
        <f t="shared" si="6"/>
        <v>0</v>
      </c>
      <c r="V53">
        <f t="shared" si="7"/>
        <v>7</v>
      </c>
      <c r="W53">
        <f t="shared" si="8"/>
        <v>11</v>
      </c>
      <c r="X53">
        <f t="shared" si="9"/>
        <v>14</v>
      </c>
      <c r="Y53">
        <f t="shared" si="10"/>
        <v>30</v>
      </c>
      <c r="Z53">
        <f t="shared" si="11"/>
        <v>68</v>
      </c>
      <c r="AA53" cm="1">
        <f t="array" ref="AA53">SUMPRODUCT((Z53&lt;$Z$2:$Z$225)/COUNTIF($Z$2:$Z$225,$Z$2:$Z$225))+1</f>
        <v>19</v>
      </c>
    </row>
    <row r="54" spans="1:27" x14ac:dyDescent="0.15">
      <c r="A54" t="str">
        <f>CLEAN('2025 Original'!A189)</f>
        <v>Honda Motor Co., Ltd.</v>
      </c>
      <c r="B54" t="str">
        <f>CLEAN('2025 Original'!B189)</f>
        <v>Acura</v>
      </c>
      <c r="C54" t="str">
        <f>CLEAN('2025 Original'!C189)</f>
        <v>TLX AWD</v>
      </c>
      <c r="D54" t="str">
        <f>CLEAN('2025 Original'!D189)</f>
        <v>PC</v>
      </c>
      <c r="E54" t="str">
        <f>CLEAN('2025 Original'!E189)</f>
        <v>0.6</v>
      </c>
      <c r="F54" t="str">
        <f>CLEAN('2025 Original'!F189)</f>
        <v/>
      </c>
      <c r="G54" t="str">
        <f>CLEAN('2025 Original'!G189)</f>
        <v/>
      </c>
      <c r="H54" t="str">
        <f>CLEAN('2025 Original'!H189)</f>
        <v>US</v>
      </c>
      <c r="I54" t="str">
        <f>CLEAN('2025 Original'!I189)</f>
        <v/>
      </c>
      <c r="J54" t="str">
        <f>CLEAN('2025 Original'!J189)</f>
        <v>US</v>
      </c>
      <c r="K54" t="str">
        <f>CLEAN('2025 Original'!K189)</f>
        <v/>
      </c>
      <c r="L54" t="str">
        <f>CLEAN('2025 Original'!L189)</f>
        <v>US</v>
      </c>
      <c r="M54" t="str">
        <f>CLEAN('2025 Original'!M189)</f>
        <v/>
      </c>
      <c r="N54" t="str">
        <f t="shared" si="0"/>
        <v>0.6</v>
      </c>
      <c r="O54" s="70">
        <f t="shared" si="1"/>
        <v>1</v>
      </c>
      <c r="P54">
        <f t="shared" si="2"/>
        <v>1</v>
      </c>
      <c r="Q54">
        <f t="shared" si="3"/>
        <v>1</v>
      </c>
      <c r="S54">
        <f t="shared" si="4"/>
        <v>0</v>
      </c>
      <c r="T54">
        <f t="shared" si="5"/>
        <v>6</v>
      </c>
      <c r="U54">
        <f t="shared" si="6"/>
        <v>0</v>
      </c>
      <c r="V54">
        <f t="shared" si="7"/>
        <v>7</v>
      </c>
      <c r="W54">
        <f t="shared" si="8"/>
        <v>11</v>
      </c>
      <c r="X54">
        <f t="shared" si="9"/>
        <v>14</v>
      </c>
      <c r="Y54">
        <f t="shared" si="10"/>
        <v>30</v>
      </c>
      <c r="Z54">
        <f t="shared" si="11"/>
        <v>68</v>
      </c>
      <c r="AA54" cm="1">
        <f t="array" ref="AA54">SUMPRODUCT((Z54&lt;$Z$2:$Z$225)/COUNTIF($Z$2:$Z$225,$Z$2:$Z$225))+1</f>
        <v>19</v>
      </c>
    </row>
    <row r="55" spans="1:27" x14ac:dyDescent="0.15">
      <c r="A55" t="str">
        <f>CLEAN('2025 Original'!A190)</f>
        <v>Honda Motor Co., Ltd.</v>
      </c>
      <c r="B55" t="str">
        <f>CLEAN('2025 Original'!B190)</f>
        <v>Honda</v>
      </c>
      <c r="C55" t="str">
        <f>CLEAN('2025 Original'!C190)</f>
        <v>Accord</v>
      </c>
      <c r="D55" t="str">
        <f>CLEAN('2025 Original'!D190)</f>
        <v>PC</v>
      </c>
      <c r="E55" t="str">
        <f>CLEAN('2025 Original'!E190)</f>
        <v>0.6</v>
      </c>
      <c r="F55" t="str">
        <f>CLEAN('2025 Original'!F190)</f>
        <v/>
      </c>
      <c r="G55" t="str">
        <f>CLEAN('2025 Original'!G190)</f>
        <v/>
      </c>
      <c r="H55" t="str">
        <f>CLEAN('2025 Original'!H190)</f>
        <v>US</v>
      </c>
      <c r="I55" t="str">
        <f>CLEAN('2025 Original'!I190)</f>
        <v/>
      </c>
      <c r="J55" t="str">
        <f>CLEAN('2025 Original'!J190)</f>
        <v>US</v>
      </c>
      <c r="K55" t="str">
        <f>CLEAN('2025 Original'!K190)</f>
        <v/>
      </c>
      <c r="L55" t="str">
        <f>CLEAN('2025 Original'!L190)</f>
        <v>US</v>
      </c>
      <c r="M55" t="str">
        <f>CLEAN('2025 Original'!M190)</f>
        <v/>
      </c>
      <c r="N55" t="str">
        <f t="shared" si="0"/>
        <v>0.6</v>
      </c>
      <c r="O55" s="70">
        <f t="shared" si="1"/>
        <v>1</v>
      </c>
      <c r="P55">
        <f t="shared" si="2"/>
        <v>1</v>
      </c>
      <c r="Q55">
        <f t="shared" si="3"/>
        <v>1</v>
      </c>
      <c r="S55">
        <f t="shared" si="4"/>
        <v>0</v>
      </c>
      <c r="T55">
        <f t="shared" si="5"/>
        <v>6</v>
      </c>
      <c r="U55">
        <f t="shared" si="6"/>
        <v>0</v>
      </c>
      <c r="V55">
        <f t="shared" si="7"/>
        <v>7</v>
      </c>
      <c r="W55">
        <f t="shared" si="8"/>
        <v>11</v>
      </c>
      <c r="X55">
        <f t="shared" si="9"/>
        <v>14</v>
      </c>
      <c r="Y55">
        <f t="shared" si="10"/>
        <v>30</v>
      </c>
      <c r="Z55">
        <f t="shared" si="11"/>
        <v>68</v>
      </c>
      <c r="AA55" cm="1">
        <f t="array" ref="AA55">SUMPRODUCT((Z55&lt;$Z$2:$Z$225)/COUNTIF($Z$2:$Z$225,$Z$2:$Z$225))+1</f>
        <v>19</v>
      </c>
    </row>
    <row r="56" spans="1:27" x14ac:dyDescent="0.15">
      <c r="A56" t="str">
        <f>CLEAN('2025 Original'!A208)</f>
        <v>Honda Motor Co., Ltd.</v>
      </c>
      <c r="B56" t="str">
        <f>CLEAN('2025 Original'!B208)</f>
        <v>Honda</v>
      </c>
      <c r="C56" t="str">
        <f>CLEAN('2025 Original'!C208)</f>
        <v>CR-V FWD</v>
      </c>
      <c r="D56" t="str">
        <f>CLEAN('2025 Original'!D208)</f>
        <v>MPV</v>
      </c>
      <c r="E56" t="str">
        <f>CLEAN('2025 Original'!E208)</f>
        <v>0.6</v>
      </c>
      <c r="F56" t="str">
        <f>CLEAN('2025 Original'!F208)</f>
        <v>15% J</v>
      </c>
      <c r="G56" t="str">
        <f>CLEAN('2025 Original'!G208)</f>
        <v/>
      </c>
      <c r="H56" t="str">
        <f>CLEAN('2025 Original'!H208)</f>
        <v>US</v>
      </c>
      <c r="I56" t="str">
        <f>CLEAN('2025 Original'!I208)</f>
        <v/>
      </c>
      <c r="J56" t="str">
        <f>CLEAN('2025 Original'!J208)</f>
        <v>US</v>
      </c>
      <c r="K56" t="str">
        <f>CLEAN('2025 Original'!K208)</f>
        <v/>
      </c>
      <c r="L56" t="str">
        <f>CLEAN('2025 Original'!L208)</f>
        <v>US</v>
      </c>
      <c r="M56" t="str">
        <f>CLEAN('2025 Original'!M208)</f>
        <v/>
      </c>
      <c r="N56" t="str">
        <f t="shared" si="0"/>
        <v>0.6</v>
      </c>
      <c r="O56" s="70">
        <f t="shared" si="1"/>
        <v>1</v>
      </c>
      <c r="P56">
        <f t="shared" si="2"/>
        <v>1</v>
      </c>
      <c r="Q56">
        <f t="shared" si="3"/>
        <v>1</v>
      </c>
      <c r="S56">
        <f t="shared" si="4"/>
        <v>0</v>
      </c>
      <c r="T56">
        <f t="shared" si="5"/>
        <v>6</v>
      </c>
      <c r="U56">
        <f t="shared" si="6"/>
        <v>0</v>
      </c>
      <c r="V56">
        <f t="shared" si="7"/>
        <v>7</v>
      </c>
      <c r="W56">
        <f t="shared" si="8"/>
        <v>11</v>
      </c>
      <c r="X56">
        <f t="shared" si="9"/>
        <v>14</v>
      </c>
      <c r="Y56">
        <f t="shared" si="10"/>
        <v>30</v>
      </c>
      <c r="Z56">
        <f t="shared" si="11"/>
        <v>68</v>
      </c>
      <c r="AA56" cm="1">
        <f t="array" ref="AA56">SUMPRODUCT((Z56&lt;$Z$2:$Z$225)/COUNTIF($Z$2:$Z$225,$Z$2:$Z$225))+1</f>
        <v>19</v>
      </c>
    </row>
    <row r="57" spans="1:27" x14ac:dyDescent="0.15">
      <c r="A57" t="str">
        <f>CLEAN('2025 Original'!A210)</f>
        <v>Honda Motor Co., Ltd.</v>
      </c>
      <c r="B57" t="str">
        <f>CLEAN('2025 Original'!B210)</f>
        <v>Honda</v>
      </c>
      <c r="C57" t="str">
        <f>CLEAN('2025 Original'!C210)</f>
        <v>CR-V FWD</v>
      </c>
      <c r="D57" t="str">
        <f>CLEAN('2025 Original'!D210)</f>
        <v>MPV</v>
      </c>
      <c r="E57" t="str">
        <f>CLEAN('2025 Original'!E210)</f>
        <v>0.6</v>
      </c>
      <c r="F57" t="str">
        <f>CLEAN('2025 Original'!F210)</f>
        <v>15% J</v>
      </c>
      <c r="G57" t="str">
        <f>CLEAN('2025 Original'!G210)</f>
        <v/>
      </c>
      <c r="H57" t="str">
        <f>CLEAN('2025 Original'!H210)</f>
        <v>US</v>
      </c>
      <c r="I57" t="str">
        <f>CLEAN('2025 Original'!I210)</f>
        <v/>
      </c>
      <c r="J57" t="str">
        <f>CLEAN('2025 Original'!J210)</f>
        <v>US</v>
      </c>
      <c r="K57" t="str">
        <f>CLEAN('2025 Original'!K210)</f>
        <v/>
      </c>
      <c r="L57" t="str">
        <f>CLEAN('2025 Original'!L210)</f>
        <v>US</v>
      </c>
      <c r="M57" t="str">
        <f>CLEAN('2025 Original'!M210)</f>
        <v/>
      </c>
      <c r="N57" t="str">
        <f t="shared" si="0"/>
        <v>0.6</v>
      </c>
      <c r="O57" s="70">
        <f t="shared" si="1"/>
        <v>1</v>
      </c>
      <c r="P57">
        <f t="shared" si="2"/>
        <v>1</v>
      </c>
      <c r="Q57">
        <f t="shared" si="3"/>
        <v>1</v>
      </c>
      <c r="S57">
        <f t="shared" si="4"/>
        <v>0</v>
      </c>
      <c r="T57">
        <f t="shared" si="5"/>
        <v>6</v>
      </c>
      <c r="U57">
        <f t="shared" si="6"/>
        <v>0</v>
      </c>
      <c r="V57">
        <f t="shared" si="7"/>
        <v>7</v>
      </c>
      <c r="W57">
        <f t="shared" si="8"/>
        <v>11</v>
      </c>
      <c r="X57">
        <f t="shared" si="9"/>
        <v>14</v>
      </c>
      <c r="Y57">
        <f t="shared" si="10"/>
        <v>30</v>
      </c>
      <c r="Z57">
        <f t="shared" si="11"/>
        <v>68</v>
      </c>
      <c r="AA57" cm="1">
        <f t="array" ref="AA57">SUMPRODUCT((Z57&lt;$Z$2:$Z$225)/COUNTIF($Z$2:$Z$225,$Z$2:$Z$225))+1</f>
        <v>19</v>
      </c>
    </row>
    <row r="58" spans="1:27" x14ac:dyDescent="0.15">
      <c r="A58" t="str">
        <f>CLEAN('2025 Original'!A243)</f>
        <v>Hyundai Motor Company</v>
      </c>
      <c r="B58" t="str">
        <f>CLEAN('2025 Original'!B243)</f>
        <v>Hyundai</v>
      </c>
      <c r="C58" t="str">
        <f>CLEAN('2025 Original'!C243)</f>
        <v>Santa Cruz</v>
      </c>
      <c r="D58" t="str">
        <f>CLEAN('2025 Original'!D243)</f>
        <v>MPV</v>
      </c>
      <c r="E58" t="str">
        <f>CLEAN('2025 Original'!E243)</f>
        <v>0.6</v>
      </c>
      <c r="F58" t="str">
        <f>CLEAN('2025 Original'!F243)</f>
        <v>27% K</v>
      </c>
      <c r="G58" t="str">
        <f>CLEAN('2025 Original'!G243)</f>
        <v/>
      </c>
      <c r="H58" t="str">
        <f>CLEAN('2025 Original'!H243)</f>
        <v>US</v>
      </c>
      <c r="I58" t="str">
        <f>CLEAN('2025 Original'!I243)</f>
        <v/>
      </c>
      <c r="J58" t="str">
        <f>CLEAN('2025 Original'!J243)</f>
        <v>US</v>
      </c>
      <c r="K58" t="str">
        <f>CLEAN('2025 Original'!K243)</f>
        <v/>
      </c>
      <c r="L58" t="str">
        <f>CLEAN('2025 Original'!L243)</f>
        <v>US</v>
      </c>
      <c r="M58" t="str">
        <f>CLEAN('2025 Original'!M243)</f>
        <v>K</v>
      </c>
      <c r="N58" t="str">
        <f t="shared" si="0"/>
        <v>0.6</v>
      </c>
      <c r="O58" s="70">
        <f t="shared" si="1"/>
        <v>1</v>
      </c>
      <c r="P58">
        <f t="shared" si="2"/>
        <v>1</v>
      </c>
      <c r="Q58">
        <f t="shared" si="3"/>
        <v>1</v>
      </c>
      <c r="S58">
        <f t="shared" si="4"/>
        <v>0</v>
      </c>
      <c r="T58">
        <f t="shared" si="5"/>
        <v>6</v>
      </c>
      <c r="U58">
        <f t="shared" si="6"/>
        <v>0</v>
      </c>
      <c r="V58">
        <f t="shared" si="7"/>
        <v>7</v>
      </c>
      <c r="W58">
        <f t="shared" si="8"/>
        <v>11</v>
      </c>
      <c r="X58">
        <f t="shared" si="9"/>
        <v>14</v>
      </c>
      <c r="Y58">
        <f t="shared" si="10"/>
        <v>30</v>
      </c>
      <c r="Z58">
        <f t="shared" si="11"/>
        <v>68</v>
      </c>
      <c r="AA58" cm="1">
        <f t="array" ref="AA58">SUMPRODUCT((Z58&lt;$Z$2:$Z$225)/COUNTIF($Z$2:$Z$225,$Z$2:$Z$225))+1</f>
        <v>19</v>
      </c>
    </row>
    <row r="59" spans="1:27" x14ac:dyDescent="0.15">
      <c r="A59" t="str">
        <f>CLEAN('2025 Original'!A288)</f>
        <v>Kia Motors</v>
      </c>
      <c r="B59" t="str">
        <f>CLEAN('2025 Original'!B288)</f>
        <v>Kia</v>
      </c>
      <c r="C59" t="str">
        <f>CLEAN('2025 Original'!C288)</f>
        <v>EV9 Electric</v>
      </c>
      <c r="D59" t="str">
        <f>CLEAN('2025 Original'!D288)</f>
        <v>MPV</v>
      </c>
      <c r="E59" t="str">
        <f>CLEAN('2025 Original'!E288)</f>
        <v>0.6</v>
      </c>
      <c r="F59" t="str">
        <f>CLEAN('2025 Original'!F288)</f>
        <v>20% K</v>
      </c>
      <c r="G59" t="str">
        <f>CLEAN('2025 Original'!G288)</f>
        <v/>
      </c>
      <c r="H59" t="str">
        <f>CLEAN('2025 Original'!H288)</f>
        <v>US</v>
      </c>
      <c r="I59" t="str">
        <f>CLEAN('2025 Original'!I288)</f>
        <v/>
      </c>
      <c r="J59" t="str">
        <f>CLEAN('2025 Original'!J288)</f>
        <v>US</v>
      </c>
      <c r="K59" t="str">
        <f>CLEAN('2025 Original'!K288)</f>
        <v/>
      </c>
      <c r="L59" t="str">
        <f>CLEAN('2025 Original'!L288)</f>
        <v>US</v>
      </c>
      <c r="M59" t="str">
        <f>CLEAN('2025 Original'!M288)</f>
        <v/>
      </c>
      <c r="N59" t="str">
        <f t="shared" si="0"/>
        <v>0.6</v>
      </c>
      <c r="O59" s="70">
        <f t="shared" si="1"/>
        <v>1</v>
      </c>
      <c r="P59">
        <f t="shared" si="2"/>
        <v>1</v>
      </c>
      <c r="Q59">
        <f t="shared" si="3"/>
        <v>1</v>
      </c>
      <c r="S59">
        <f t="shared" si="4"/>
        <v>0</v>
      </c>
      <c r="T59">
        <f t="shared" si="5"/>
        <v>6</v>
      </c>
      <c r="U59">
        <f t="shared" si="6"/>
        <v>0</v>
      </c>
      <c r="V59">
        <f t="shared" si="7"/>
        <v>7</v>
      </c>
      <c r="W59">
        <f t="shared" si="8"/>
        <v>11</v>
      </c>
      <c r="X59">
        <f t="shared" si="9"/>
        <v>14</v>
      </c>
      <c r="Y59">
        <f t="shared" si="10"/>
        <v>30</v>
      </c>
      <c r="Z59">
        <f t="shared" si="11"/>
        <v>68</v>
      </c>
      <c r="AA59" cm="1">
        <f t="array" ref="AA59">SUMPRODUCT((Z59&lt;$Z$2:$Z$225)/COUNTIF($Z$2:$Z$225,$Z$2:$Z$225))+1</f>
        <v>19</v>
      </c>
    </row>
    <row r="60" spans="1:27" x14ac:dyDescent="0.15">
      <c r="A60" t="str">
        <f>CLEAN('2025 Original'!A300)</f>
        <v>Kia Motors</v>
      </c>
      <c r="B60" t="str">
        <f>CLEAN('2025 Original'!B300)</f>
        <v>Kia</v>
      </c>
      <c r="C60" t="str">
        <f>CLEAN('2025 Original'!C300)</f>
        <v>Sportage</v>
      </c>
      <c r="D60" t="str">
        <f>CLEAN('2025 Original'!D300)</f>
        <v>MPV</v>
      </c>
      <c r="E60" t="str">
        <f>CLEAN('2025 Original'!E300)</f>
        <v>0.6</v>
      </c>
      <c r="F60" t="str">
        <f>CLEAN('2025 Original'!F300)</f>
        <v>30% K</v>
      </c>
      <c r="G60" t="str">
        <f>CLEAN('2025 Original'!G300)</f>
        <v/>
      </c>
      <c r="H60" t="str">
        <f>CLEAN('2025 Original'!H300)</f>
        <v>US</v>
      </c>
      <c r="I60" t="str">
        <f>CLEAN('2025 Original'!I300)</f>
        <v/>
      </c>
      <c r="J60" t="str">
        <f>CLEAN('2025 Original'!J300)</f>
        <v>US</v>
      </c>
      <c r="K60" t="str">
        <f>CLEAN('2025 Original'!K300)</f>
        <v/>
      </c>
      <c r="L60" t="str">
        <f>CLEAN('2025 Original'!L300)</f>
        <v>US</v>
      </c>
      <c r="M60" t="str">
        <f>CLEAN('2025 Original'!M300)</f>
        <v/>
      </c>
      <c r="N60" t="str">
        <f t="shared" si="0"/>
        <v>0.6</v>
      </c>
      <c r="O60" s="70">
        <f t="shared" si="1"/>
        <v>1</v>
      </c>
      <c r="P60">
        <f t="shared" si="2"/>
        <v>1</v>
      </c>
      <c r="Q60">
        <f t="shared" si="3"/>
        <v>1</v>
      </c>
      <c r="S60">
        <f t="shared" si="4"/>
        <v>0</v>
      </c>
      <c r="T60">
        <f t="shared" si="5"/>
        <v>6</v>
      </c>
      <c r="U60">
        <f t="shared" si="6"/>
        <v>0</v>
      </c>
      <c r="V60">
        <f t="shared" si="7"/>
        <v>7</v>
      </c>
      <c r="W60">
        <f t="shared" si="8"/>
        <v>11</v>
      </c>
      <c r="X60">
        <f t="shared" si="9"/>
        <v>14</v>
      </c>
      <c r="Y60">
        <f t="shared" si="10"/>
        <v>30</v>
      </c>
      <c r="Z60">
        <f t="shared" si="11"/>
        <v>68</v>
      </c>
      <c r="AA60" cm="1">
        <f t="array" ref="AA60">SUMPRODUCT((Z60&lt;$Z$2:$Z$225)/COUNTIF($Z$2:$Z$225,$Z$2:$Z$225))+1</f>
        <v>19</v>
      </c>
    </row>
    <row r="61" spans="1:27" x14ac:dyDescent="0.15">
      <c r="A61" t="str">
        <f>CLEAN('2025 Original'!A220)</f>
        <v>Honda Motor Co., Ltd.</v>
      </c>
      <c r="B61" t="str">
        <f>CLEAN('2025 Original'!B220)</f>
        <v>Honda</v>
      </c>
      <c r="C61" t="str">
        <f>CLEAN('2025 Original'!C220)</f>
        <v>Pilot FWD</v>
      </c>
      <c r="D61" t="str">
        <f>CLEAN('2025 Original'!D220)</f>
        <v>MPV</v>
      </c>
      <c r="E61" t="str">
        <f>CLEAN('2025 Original'!E220)</f>
        <v>0.7</v>
      </c>
      <c r="F61" t="str">
        <f>CLEAN('2025 Original'!F220)</f>
        <v/>
      </c>
      <c r="G61" t="str">
        <f>CLEAN('2025 Original'!G220)</f>
        <v/>
      </c>
      <c r="H61" t="str">
        <f>CLEAN('2025 Original'!H220)</f>
        <v>US</v>
      </c>
      <c r="I61" t="str">
        <f>CLEAN('2025 Original'!I220)</f>
        <v/>
      </c>
      <c r="J61" t="str">
        <f>CLEAN('2025 Original'!J220)</f>
        <v>US</v>
      </c>
      <c r="K61" t="str">
        <f>CLEAN('2025 Original'!K220)</f>
        <v/>
      </c>
      <c r="L61" t="str">
        <f>CLEAN('2025 Original'!L220)</f>
        <v>M</v>
      </c>
      <c r="M61" t="str">
        <f>CLEAN('2025 Original'!M220)</f>
        <v/>
      </c>
      <c r="N61" t="str">
        <f t="shared" si="0"/>
        <v>0.7</v>
      </c>
      <c r="O61" s="70">
        <f t="shared" si="1"/>
        <v>1</v>
      </c>
      <c r="P61">
        <f t="shared" si="2"/>
        <v>1</v>
      </c>
      <c r="Q61">
        <f t="shared" si="3"/>
        <v>0</v>
      </c>
      <c r="S61">
        <f t="shared" si="4"/>
        <v>0</v>
      </c>
      <c r="T61">
        <f t="shared" si="5"/>
        <v>6</v>
      </c>
      <c r="U61">
        <f t="shared" si="6"/>
        <v>0</v>
      </c>
      <c r="V61">
        <f t="shared" si="7"/>
        <v>0</v>
      </c>
      <c r="W61">
        <f t="shared" si="8"/>
        <v>11</v>
      </c>
      <c r="X61">
        <f t="shared" si="9"/>
        <v>14</v>
      </c>
      <c r="Y61">
        <f t="shared" si="10"/>
        <v>35</v>
      </c>
      <c r="Z61">
        <f t="shared" si="11"/>
        <v>66</v>
      </c>
      <c r="AA61" cm="1">
        <f t="array" ref="AA61">SUMPRODUCT((Z61&lt;$Z$2:$Z$225)/COUNTIF($Z$2:$Z$225,$Z$2:$Z$225))+1</f>
        <v>19.999999999999986</v>
      </c>
    </row>
    <row r="62" spans="1:27" x14ac:dyDescent="0.15">
      <c r="A62" t="str">
        <f>CLEAN('2025 Original'!A148)</f>
        <v>GM LLC</v>
      </c>
      <c r="B62" t="str">
        <f>CLEAN('2025 Original'!B148)</f>
        <v>Cadillac</v>
      </c>
      <c r="C62" t="str">
        <f>CLEAN('2025 Original'!C148)</f>
        <v>XT5</v>
      </c>
      <c r="D62" t="str">
        <f>CLEAN('2025 Original'!D148)</f>
        <v>MPV</v>
      </c>
      <c r="E62" t="str">
        <f>CLEAN('2025 Original'!E148)</f>
        <v>0.31</v>
      </c>
      <c r="F62" t="str">
        <f>CLEAN('2025 Original'!F148)</f>
        <v>35% M</v>
      </c>
      <c r="G62" t="str">
        <f>CLEAN('2025 Original'!G148)</f>
        <v/>
      </c>
      <c r="H62" t="str">
        <f>CLEAN('2025 Original'!H148)</f>
        <v>US</v>
      </c>
      <c r="I62" t="str">
        <f>CLEAN('2025 Original'!I148)</f>
        <v/>
      </c>
      <c r="J62" t="str">
        <f>CLEAN('2025 Original'!J148)</f>
        <v>US</v>
      </c>
      <c r="K62" t="str">
        <f>CLEAN('2025 Original'!K148)</f>
        <v/>
      </c>
      <c r="L62" t="str">
        <f>CLEAN('2025 Original'!L148)</f>
        <v>US</v>
      </c>
      <c r="M62" t="str">
        <f>CLEAN('2025 Original'!M148)</f>
        <v/>
      </c>
      <c r="N62" t="str">
        <f t="shared" si="0"/>
        <v>0.31</v>
      </c>
      <c r="O62" s="70">
        <f t="shared" si="1"/>
        <v>1</v>
      </c>
      <c r="P62">
        <f t="shared" si="2"/>
        <v>1</v>
      </c>
      <c r="Q62">
        <f t="shared" si="3"/>
        <v>1</v>
      </c>
      <c r="R62">
        <v>1</v>
      </c>
      <c r="S62">
        <f t="shared" si="4"/>
        <v>6</v>
      </c>
      <c r="T62">
        <f t="shared" si="5"/>
        <v>6</v>
      </c>
      <c r="U62">
        <f t="shared" si="6"/>
        <v>6</v>
      </c>
      <c r="V62">
        <f t="shared" si="7"/>
        <v>7</v>
      </c>
      <c r="W62">
        <f t="shared" si="8"/>
        <v>11</v>
      </c>
      <c r="X62">
        <f t="shared" si="9"/>
        <v>14</v>
      </c>
      <c r="Y62">
        <f t="shared" si="10"/>
        <v>15.5</v>
      </c>
      <c r="Z62">
        <f t="shared" si="11"/>
        <v>65.5</v>
      </c>
      <c r="AA62" cm="1">
        <f t="array" ref="AA62">SUMPRODUCT((Z62&lt;$Z$2:$Z$225)/COUNTIF($Z$2:$Z$225,$Z$2:$Z$225))+1</f>
        <v>20.999999999999986</v>
      </c>
    </row>
    <row r="63" spans="1:27" x14ac:dyDescent="0.15">
      <c r="A63" t="str">
        <f>CLEAN('2025 Original'!A149)</f>
        <v>GM LLC</v>
      </c>
      <c r="B63" t="str">
        <f>CLEAN('2025 Original'!B149)</f>
        <v>Cadillac</v>
      </c>
      <c r="C63" t="str">
        <f>CLEAN('2025 Original'!C149)</f>
        <v>XT6</v>
      </c>
      <c r="D63" t="str">
        <f>CLEAN('2025 Original'!D149)</f>
        <v>MPV</v>
      </c>
      <c r="E63" t="str">
        <f>CLEAN('2025 Original'!E149)</f>
        <v>0.31</v>
      </c>
      <c r="F63" t="str">
        <f>CLEAN('2025 Original'!F149)</f>
        <v>35% M</v>
      </c>
      <c r="G63" t="str">
        <f>CLEAN('2025 Original'!G149)</f>
        <v/>
      </c>
      <c r="H63" t="str">
        <f>CLEAN('2025 Original'!H149)</f>
        <v>US</v>
      </c>
      <c r="I63" t="str">
        <f>CLEAN('2025 Original'!I149)</f>
        <v/>
      </c>
      <c r="J63" t="str">
        <f>CLEAN('2025 Original'!J149)</f>
        <v>US</v>
      </c>
      <c r="K63" t="str">
        <f>CLEAN('2025 Original'!K149)</f>
        <v/>
      </c>
      <c r="L63" t="str">
        <f>CLEAN('2025 Original'!L149)</f>
        <v>US</v>
      </c>
      <c r="M63" t="str">
        <f>CLEAN('2025 Original'!M149)</f>
        <v/>
      </c>
      <c r="N63" t="str">
        <f t="shared" si="0"/>
        <v>0.31</v>
      </c>
      <c r="O63" s="70">
        <f t="shared" si="1"/>
        <v>1</v>
      </c>
      <c r="P63">
        <f t="shared" si="2"/>
        <v>1</v>
      </c>
      <c r="Q63">
        <f t="shared" si="3"/>
        <v>1</v>
      </c>
      <c r="R63">
        <v>1</v>
      </c>
      <c r="S63">
        <f t="shared" si="4"/>
        <v>6</v>
      </c>
      <c r="T63">
        <f t="shared" si="5"/>
        <v>6</v>
      </c>
      <c r="U63">
        <f t="shared" si="6"/>
        <v>6</v>
      </c>
      <c r="V63">
        <f t="shared" si="7"/>
        <v>7</v>
      </c>
      <c r="W63">
        <f t="shared" si="8"/>
        <v>11</v>
      </c>
      <c r="X63">
        <f t="shared" si="9"/>
        <v>14</v>
      </c>
      <c r="Y63">
        <f t="shared" si="10"/>
        <v>15.5</v>
      </c>
      <c r="Z63">
        <f t="shared" si="11"/>
        <v>65.5</v>
      </c>
      <c r="AA63" cm="1">
        <f t="array" ref="AA63">SUMPRODUCT((Z63&lt;$Z$2:$Z$225)/COUNTIF($Z$2:$Z$225,$Z$2:$Z$225))+1</f>
        <v>20.999999999999986</v>
      </c>
    </row>
    <row r="64" spans="1:27" x14ac:dyDescent="0.15">
      <c r="A64" t="str">
        <f>CLEAN('2025 Original'!A202)</f>
        <v>Honda Motor Co., Ltd.</v>
      </c>
      <c r="B64" t="str">
        <f>CLEAN('2025 Original'!B202)</f>
        <v>Honda</v>
      </c>
      <c r="C64" t="str">
        <f>CLEAN('2025 Original'!C202)</f>
        <v>CR-V AWD</v>
      </c>
      <c r="D64" t="str">
        <f>CLEAN('2025 Original'!D202)</f>
        <v>MPV</v>
      </c>
      <c r="E64" t="str">
        <f>CLEAN('2025 Original'!E202)</f>
        <v>0.55</v>
      </c>
      <c r="F64" t="str">
        <f>CLEAN('2025 Original'!F202)</f>
        <v>20% J</v>
      </c>
      <c r="G64" t="str">
        <f>CLEAN('2025 Original'!G202)</f>
        <v/>
      </c>
      <c r="H64" t="str">
        <f>CLEAN('2025 Original'!H202)</f>
        <v>US</v>
      </c>
      <c r="I64" t="str">
        <f>CLEAN('2025 Original'!I202)</f>
        <v/>
      </c>
      <c r="J64" t="str">
        <f>CLEAN('2025 Original'!J202)</f>
        <v>US</v>
      </c>
      <c r="K64" t="str">
        <f>CLEAN('2025 Original'!K202)</f>
        <v/>
      </c>
      <c r="L64" t="str">
        <f>CLEAN('2025 Original'!L202)</f>
        <v>US</v>
      </c>
      <c r="M64" t="str">
        <f>CLEAN('2025 Original'!M202)</f>
        <v/>
      </c>
      <c r="N64" t="str">
        <f t="shared" si="0"/>
        <v>0.55</v>
      </c>
      <c r="O64" s="70">
        <f t="shared" si="1"/>
        <v>1</v>
      </c>
      <c r="P64">
        <f t="shared" si="2"/>
        <v>1</v>
      </c>
      <c r="Q64">
        <f t="shared" si="3"/>
        <v>1</v>
      </c>
      <c r="S64">
        <f t="shared" si="4"/>
        <v>0</v>
      </c>
      <c r="T64">
        <f t="shared" si="5"/>
        <v>6</v>
      </c>
      <c r="U64">
        <f t="shared" si="6"/>
        <v>0</v>
      </c>
      <c r="V64">
        <f t="shared" si="7"/>
        <v>7</v>
      </c>
      <c r="W64">
        <f t="shared" si="8"/>
        <v>11</v>
      </c>
      <c r="X64">
        <f t="shared" si="9"/>
        <v>14</v>
      </c>
      <c r="Y64">
        <f t="shared" si="10"/>
        <v>27.500000000000004</v>
      </c>
      <c r="Z64">
        <f t="shared" si="11"/>
        <v>65.5</v>
      </c>
      <c r="AA64" cm="1">
        <f t="array" ref="AA64">SUMPRODUCT((Z64&lt;$Z$2:$Z$225)/COUNTIF($Z$2:$Z$225,$Z$2:$Z$225))+1</f>
        <v>20.999999999999986</v>
      </c>
    </row>
    <row r="65" spans="1:27" x14ac:dyDescent="0.15">
      <c r="A65" t="str">
        <f>CLEAN('2025 Original'!A204)</f>
        <v>Honda Motor Co., Ltd.</v>
      </c>
      <c r="B65" t="str">
        <f>CLEAN('2025 Original'!B204)</f>
        <v>Honda</v>
      </c>
      <c r="C65" t="str">
        <f>CLEAN('2025 Original'!C204)</f>
        <v>CR-V AWD</v>
      </c>
      <c r="D65" t="str">
        <f>CLEAN('2025 Original'!D204)</f>
        <v>MPV</v>
      </c>
      <c r="E65" t="str">
        <f>CLEAN('2025 Original'!E204)</f>
        <v>0.55</v>
      </c>
      <c r="F65" t="str">
        <f>CLEAN('2025 Original'!F204)</f>
        <v>20% J</v>
      </c>
      <c r="G65" t="str">
        <f>CLEAN('2025 Original'!G204)</f>
        <v/>
      </c>
      <c r="H65" t="str">
        <f>CLEAN('2025 Original'!H204)</f>
        <v>US</v>
      </c>
      <c r="I65" t="str">
        <f>CLEAN('2025 Original'!I204)</f>
        <v/>
      </c>
      <c r="J65" t="str">
        <f>CLEAN('2025 Original'!J204)</f>
        <v>US</v>
      </c>
      <c r="K65" t="str">
        <f>CLEAN('2025 Original'!K204)</f>
        <v/>
      </c>
      <c r="L65" t="str">
        <f>CLEAN('2025 Original'!L204)</f>
        <v>US</v>
      </c>
      <c r="M65" t="str">
        <f>CLEAN('2025 Original'!M204)</f>
        <v/>
      </c>
      <c r="N65" t="str">
        <f t="shared" si="0"/>
        <v>0.55</v>
      </c>
      <c r="O65" s="70">
        <f t="shared" si="1"/>
        <v>1</v>
      </c>
      <c r="P65">
        <f t="shared" si="2"/>
        <v>1</v>
      </c>
      <c r="Q65">
        <f t="shared" si="3"/>
        <v>1</v>
      </c>
      <c r="S65">
        <f t="shared" si="4"/>
        <v>0</v>
      </c>
      <c r="T65">
        <f t="shared" si="5"/>
        <v>6</v>
      </c>
      <c r="U65">
        <f t="shared" si="6"/>
        <v>0</v>
      </c>
      <c r="V65">
        <f t="shared" si="7"/>
        <v>7</v>
      </c>
      <c r="W65">
        <f t="shared" si="8"/>
        <v>11</v>
      </c>
      <c r="X65">
        <f t="shared" si="9"/>
        <v>14</v>
      </c>
      <c r="Y65">
        <f t="shared" si="10"/>
        <v>27.500000000000004</v>
      </c>
      <c r="Z65">
        <f t="shared" si="11"/>
        <v>65.5</v>
      </c>
      <c r="AA65" cm="1">
        <f t="array" ref="AA65">SUMPRODUCT((Z65&lt;$Z$2:$Z$225)/COUNTIF($Z$2:$Z$225,$Z$2:$Z$225))+1</f>
        <v>20.999999999999986</v>
      </c>
    </row>
    <row r="66" spans="1:27" x14ac:dyDescent="0.15">
      <c r="A66" t="str">
        <f>CLEAN('2025 Original'!A249)</f>
        <v>Hyundai Motor Company</v>
      </c>
      <c r="B66" t="str">
        <f>CLEAN('2025 Original'!B249)</f>
        <v>Hyundai</v>
      </c>
      <c r="C66" t="str">
        <f>CLEAN('2025 Original'!C249)</f>
        <v>Tucson</v>
      </c>
      <c r="D66" t="str">
        <f>CLEAN('2025 Original'!D249)</f>
        <v>MPV</v>
      </c>
      <c r="E66" t="str">
        <f>CLEAN('2025 Original'!E249)</f>
        <v>0.55</v>
      </c>
      <c r="F66" t="str">
        <f>CLEAN('2025 Original'!F249)</f>
        <v>30% K</v>
      </c>
      <c r="G66" t="str">
        <f>CLEAN('2025 Original'!G249)</f>
        <v/>
      </c>
      <c r="H66" t="str">
        <f>CLEAN('2025 Original'!H249)</f>
        <v>US</v>
      </c>
      <c r="I66" t="str">
        <f>CLEAN('2025 Original'!I249)</f>
        <v/>
      </c>
      <c r="J66" t="str">
        <f>CLEAN('2025 Original'!J249)</f>
        <v>US</v>
      </c>
      <c r="K66" t="str">
        <f>CLEAN('2025 Original'!K249)</f>
        <v/>
      </c>
      <c r="L66" t="str">
        <f>CLEAN('2025 Original'!L249)</f>
        <v>US</v>
      </c>
      <c r="M66" t="str">
        <f>CLEAN('2025 Original'!M249)</f>
        <v/>
      </c>
      <c r="N66" t="str">
        <f t="shared" ref="N66:N129" si="12">E66</f>
        <v>0.55</v>
      </c>
      <c r="O66" s="70">
        <f t="shared" ref="O66:O129" si="13">COUNTIF(H66,"US")</f>
        <v>1</v>
      </c>
      <c r="P66">
        <f t="shared" ref="P66:P129" si="14">COUNTIF(J66,"US")</f>
        <v>1</v>
      </c>
      <c r="Q66">
        <f t="shared" ref="Q66:Q129" si="15">COUNTIF(L66,"US")</f>
        <v>1</v>
      </c>
      <c r="S66">
        <f t="shared" ref="S66:S129" si="16">IF(R66=0,0,IF(R66=0.5,3,6))</f>
        <v>0</v>
      </c>
      <c r="T66">
        <f t="shared" ref="T66:T129" si="17">IF(O66=1,6,0)</f>
        <v>6</v>
      </c>
      <c r="U66">
        <f t="shared" ref="U66:U129" si="18">IF(R66=0,0,IF(R66=0.5,3,6))</f>
        <v>0</v>
      </c>
      <c r="V66">
        <f t="shared" ref="V66:V129" si="19">IF(Q66=1,7,0)</f>
        <v>7</v>
      </c>
      <c r="W66">
        <f t="shared" ref="W66:W129" si="20">IF(O66=1,11,0)</f>
        <v>11</v>
      </c>
      <c r="X66">
        <f t="shared" ref="X66:X129" si="21">IF(P66=1,14,0)</f>
        <v>14</v>
      </c>
      <c r="Y66">
        <f t="shared" ref="Y66:Y129" si="22">(0.5*N66)*100</f>
        <v>27.500000000000004</v>
      </c>
      <c r="Z66">
        <f t="shared" ref="Z66:Z129" si="23">SUM(S66:Y66)</f>
        <v>65.5</v>
      </c>
      <c r="AA66" cm="1">
        <f t="array" ref="AA66">SUMPRODUCT((Z66&lt;$Z$2:$Z$225)/COUNTIF($Z$2:$Z$225,$Z$2:$Z$225))+1</f>
        <v>20.999999999999986</v>
      </c>
    </row>
    <row r="67" spans="1:27" x14ac:dyDescent="0.15">
      <c r="A67" t="str">
        <f>CLEAN('2025 Original'!A296)</f>
        <v>Kia Motors</v>
      </c>
      <c r="B67" t="str">
        <f>CLEAN('2025 Original'!B296)</f>
        <v>Kia</v>
      </c>
      <c r="C67" t="str">
        <f>CLEAN('2025 Original'!C296)</f>
        <v>Sorento</v>
      </c>
      <c r="D67" t="str">
        <f>CLEAN('2025 Original'!D296)</f>
        <v>MPV</v>
      </c>
      <c r="E67" t="str">
        <f>CLEAN('2025 Original'!E296)</f>
        <v>0.55</v>
      </c>
      <c r="F67" t="str">
        <f>CLEAN('2025 Original'!F296)</f>
        <v>35% K</v>
      </c>
      <c r="G67" t="str">
        <f>CLEAN('2025 Original'!G296)</f>
        <v/>
      </c>
      <c r="H67" t="str">
        <f>CLEAN('2025 Original'!H296)</f>
        <v>US</v>
      </c>
      <c r="I67" t="str">
        <f>CLEAN('2025 Original'!I296)</f>
        <v/>
      </c>
      <c r="J67" t="str">
        <f>CLEAN('2025 Original'!J296)</f>
        <v>US</v>
      </c>
      <c r="K67" t="str">
        <f>CLEAN('2025 Original'!K296)</f>
        <v/>
      </c>
      <c r="L67" t="str">
        <f>CLEAN('2025 Original'!L296)</f>
        <v>US</v>
      </c>
      <c r="M67" t="str">
        <f>CLEAN('2025 Original'!M296)</f>
        <v>K</v>
      </c>
      <c r="N67" t="str">
        <f t="shared" si="12"/>
        <v>0.55</v>
      </c>
      <c r="O67" s="70">
        <f t="shared" si="13"/>
        <v>1</v>
      </c>
      <c r="P67">
        <f t="shared" si="14"/>
        <v>1</v>
      </c>
      <c r="Q67">
        <f t="shared" si="15"/>
        <v>1</v>
      </c>
      <c r="S67">
        <f t="shared" si="16"/>
        <v>0</v>
      </c>
      <c r="T67">
        <f t="shared" si="17"/>
        <v>6</v>
      </c>
      <c r="U67">
        <f t="shared" si="18"/>
        <v>0</v>
      </c>
      <c r="V67">
        <f t="shared" si="19"/>
        <v>7</v>
      </c>
      <c r="W67">
        <f t="shared" si="20"/>
        <v>11</v>
      </c>
      <c r="X67">
        <f t="shared" si="21"/>
        <v>14</v>
      </c>
      <c r="Y67">
        <f t="shared" si="22"/>
        <v>27.500000000000004</v>
      </c>
      <c r="Z67">
        <f t="shared" si="23"/>
        <v>65.5</v>
      </c>
      <c r="AA67" cm="1">
        <f t="array" ref="AA67">SUMPRODUCT((Z67&lt;$Z$2:$Z$225)/COUNTIF($Z$2:$Z$225,$Z$2:$Z$225))+1</f>
        <v>20.999999999999986</v>
      </c>
    </row>
    <row r="68" spans="1:27" x14ac:dyDescent="0.15">
      <c r="A68" t="str">
        <f>CLEAN('2025 Original'!A494)</f>
        <v>Toyota</v>
      </c>
      <c r="B68" t="str">
        <f>CLEAN('2025 Original'!B494)</f>
        <v>Toyota</v>
      </c>
      <c r="C68" t="str">
        <f>CLEAN('2025 Original'!C494)</f>
        <v>Camry Hybrid</v>
      </c>
      <c r="D68" t="str">
        <f>CLEAN('2025 Original'!D494)</f>
        <v>PC</v>
      </c>
      <c r="E68" t="str">
        <f>CLEAN('2025 Original'!E494)</f>
        <v>0.55</v>
      </c>
      <c r="F68" t="str">
        <f>CLEAN('2025 Original'!F494)</f>
        <v>30% J</v>
      </c>
      <c r="G68" t="str">
        <f>CLEAN('2025 Original'!G494)</f>
        <v/>
      </c>
      <c r="H68" t="str">
        <f>CLEAN('2025 Original'!H494)</f>
        <v>US</v>
      </c>
      <c r="I68" t="str">
        <f>CLEAN('2025 Original'!I494)</f>
        <v/>
      </c>
      <c r="J68" t="str">
        <f>CLEAN('2025 Original'!J494)</f>
        <v>US</v>
      </c>
      <c r="K68" t="str">
        <f>CLEAN('2025 Original'!K494)</f>
        <v>J</v>
      </c>
      <c r="L68" t="str">
        <f>CLEAN('2025 Original'!L494)</f>
        <v>US</v>
      </c>
      <c r="M68" t="str">
        <f>CLEAN('2025 Original'!M494)</f>
        <v/>
      </c>
      <c r="N68" t="str">
        <f t="shared" si="12"/>
        <v>0.55</v>
      </c>
      <c r="O68" s="70">
        <f t="shared" si="13"/>
        <v>1</v>
      </c>
      <c r="P68">
        <f t="shared" si="14"/>
        <v>1</v>
      </c>
      <c r="Q68">
        <f t="shared" si="15"/>
        <v>1</v>
      </c>
      <c r="S68">
        <f t="shared" si="16"/>
        <v>0</v>
      </c>
      <c r="T68">
        <f t="shared" si="17"/>
        <v>6</v>
      </c>
      <c r="U68">
        <f t="shared" si="18"/>
        <v>0</v>
      </c>
      <c r="V68">
        <f t="shared" si="19"/>
        <v>7</v>
      </c>
      <c r="W68">
        <f t="shared" si="20"/>
        <v>11</v>
      </c>
      <c r="X68">
        <f t="shared" si="21"/>
        <v>14</v>
      </c>
      <c r="Y68">
        <f t="shared" si="22"/>
        <v>27.500000000000004</v>
      </c>
      <c r="Z68">
        <f t="shared" si="23"/>
        <v>65.5</v>
      </c>
      <c r="AA68" cm="1">
        <f t="array" ref="AA68">SUMPRODUCT((Z68&lt;$Z$2:$Z$225)/COUNTIF($Z$2:$Z$225,$Z$2:$Z$225))+1</f>
        <v>20.999999999999986</v>
      </c>
    </row>
    <row r="69" spans="1:27" x14ac:dyDescent="0.15">
      <c r="A69" t="str">
        <f>CLEAN('2025 Original'!A125)</f>
        <v>Ford Motor Company</v>
      </c>
      <c r="B69" t="str">
        <f>CLEAN('2025 Original'!B125)</f>
        <v>Ford</v>
      </c>
      <c r="C69" t="str">
        <f>CLEAN('2025 Original'!C125)</f>
        <v>F150 EV</v>
      </c>
      <c r="D69" t="str">
        <f>CLEAN('2025 Original'!D125)</f>
        <v>Truck</v>
      </c>
      <c r="E69" t="str">
        <f>CLEAN('2025 Original'!E125)</f>
        <v>0.29</v>
      </c>
      <c r="F69" t="str">
        <f>CLEAN('2025 Original'!F125)</f>
        <v/>
      </c>
      <c r="G69" t="str">
        <f>CLEAN('2025 Original'!G125)</f>
        <v/>
      </c>
      <c r="H69" t="str">
        <f>CLEAN('2025 Original'!H125)</f>
        <v>US</v>
      </c>
      <c r="I69" t="str">
        <f>CLEAN('2025 Original'!I125)</f>
        <v/>
      </c>
      <c r="J69" t="str">
        <f>CLEAN('2025 Original'!J125)</f>
        <v>US</v>
      </c>
      <c r="K69" t="str">
        <f>CLEAN('2025 Original'!K125)</f>
        <v/>
      </c>
      <c r="L69" t="str">
        <f>CLEAN('2025 Original'!L125)</f>
        <v>US</v>
      </c>
      <c r="M69" t="str">
        <f>CLEAN('2025 Original'!M125)</f>
        <v/>
      </c>
      <c r="N69" t="str">
        <f t="shared" si="12"/>
        <v>0.29</v>
      </c>
      <c r="O69" s="70">
        <f t="shared" si="13"/>
        <v>1</v>
      </c>
      <c r="P69">
        <f t="shared" si="14"/>
        <v>1</v>
      </c>
      <c r="Q69">
        <f t="shared" si="15"/>
        <v>1</v>
      </c>
      <c r="R69">
        <v>1</v>
      </c>
      <c r="S69">
        <f t="shared" si="16"/>
        <v>6</v>
      </c>
      <c r="T69">
        <f t="shared" si="17"/>
        <v>6</v>
      </c>
      <c r="U69">
        <f t="shared" si="18"/>
        <v>6</v>
      </c>
      <c r="V69">
        <f t="shared" si="19"/>
        <v>7</v>
      </c>
      <c r="W69">
        <f t="shared" si="20"/>
        <v>11</v>
      </c>
      <c r="X69">
        <f t="shared" si="21"/>
        <v>14</v>
      </c>
      <c r="Y69">
        <f t="shared" si="22"/>
        <v>14.499999999999998</v>
      </c>
      <c r="Z69">
        <f t="shared" si="23"/>
        <v>64.5</v>
      </c>
      <c r="AA69" cm="1">
        <f t="array" ref="AA69">SUMPRODUCT((Z69&lt;$Z$2:$Z$225)/COUNTIF($Z$2:$Z$225,$Z$2:$Z$225))+1</f>
        <v>21.999999999999982</v>
      </c>
    </row>
    <row r="70" spans="1:27" x14ac:dyDescent="0.15">
      <c r="A70" t="str">
        <f>CLEAN('2025 Original'!A179)</f>
        <v>Honda Motor Co., Ltd.</v>
      </c>
      <c r="B70" t="str">
        <f>CLEAN('2025 Original'!B179)</f>
        <v>Acura</v>
      </c>
      <c r="C70" t="str">
        <f>CLEAN('2025 Original'!C179)</f>
        <v>Integra A-Spec</v>
      </c>
      <c r="D70" t="str">
        <f>CLEAN('2025 Original'!D179)</f>
        <v>PC</v>
      </c>
      <c r="E70" t="str">
        <f>CLEAN('2025 Original'!E179)</f>
        <v>0.65</v>
      </c>
      <c r="F70" t="str">
        <f>CLEAN('2025 Original'!F179)</f>
        <v/>
      </c>
      <c r="G70" t="str">
        <f>CLEAN('2025 Original'!G179)</f>
        <v/>
      </c>
      <c r="H70" t="str">
        <f>CLEAN('2025 Original'!H179)</f>
        <v>US</v>
      </c>
      <c r="I70" t="str">
        <f>CLEAN('2025 Original'!I179)</f>
        <v/>
      </c>
      <c r="J70" t="str">
        <f>CLEAN('2025 Original'!J179)</f>
        <v>US</v>
      </c>
      <c r="K70" t="str">
        <f>CLEAN('2025 Original'!K179)</f>
        <v/>
      </c>
      <c r="L70" t="str">
        <f>CLEAN('2025 Original'!L179)</f>
        <v>IND</v>
      </c>
      <c r="M70" t="str">
        <f>CLEAN('2025 Original'!M179)</f>
        <v/>
      </c>
      <c r="N70" t="str">
        <f t="shared" si="12"/>
        <v>0.65</v>
      </c>
      <c r="O70" s="70">
        <f t="shared" si="13"/>
        <v>1</v>
      </c>
      <c r="P70">
        <f t="shared" si="14"/>
        <v>1</v>
      </c>
      <c r="Q70">
        <f t="shared" si="15"/>
        <v>0</v>
      </c>
      <c r="S70">
        <f t="shared" si="16"/>
        <v>0</v>
      </c>
      <c r="T70">
        <f t="shared" si="17"/>
        <v>6</v>
      </c>
      <c r="U70">
        <f t="shared" si="18"/>
        <v>0</v>
      </c>
      <c r="V70">
        <f t="shared" si="19"/>
        <v>0</v>
      </c>
      <c r="W70">
        <f t="shared" si="20"/>
        <v>11</v>
      </c>
      <c r="X70">
        <f t="shared" si="21"/>
        <v>14</v>
      </c>
      <c r="Y70">
        <f t="shared" si="22"/>
        <v>32.5</v>
      </c>
      <c r="Z70">
        <f t="shared" si="23"/>
        <v>63.5</v>
      </c>
      <c r="AA70" cm="1">
        <f t="array" ref="AA70">SUMPRODUCT((Z70&lt;$Z$2:$Z$225)/COUNTIF($Z$2:$Z$225,$Z$2:$Z$225))+1</f>
        <v>22.999999999999982</v>
      </c>
    </row>
    <row r="71" spans="1:27" x14ac:dyDescent="0.15">
      <c r="A71" t="str">
        <f>CLEAN('2025 Original'!A503)</f>
        <v>Toyota</v>
      </c>
      <c r="B71" t="str">
        <f>CLEAN('2025 Original'!B503)</f>
        <v>Toyota</v>
      </c>
      <c r="C71" t="str">
        <f>CLEAN('2025 Original'!C503)</f>
        <v>Grand Highlander</v>
      </c>
      <c r="D71" t="str">
        <f>CLEAN('2025 Original'!D503)</f>
        <v>MPV</v>
      </c>
      <c r="E71" t="str">
        <f>CLEAN('2025 Original'!E503)</f>
        <v>0.65</v>
      </c>
      <c r="F71" t="str">
        <f>CLEAN('2025 Original'!F503)</f>
        <v>25% J</v>
      </c>
      <c r="G71" t="str">
        <f>CLEAN('2025 Original'!G503)</f>
        <v/>
      </c>
      <c r="H71" t="str">
        <f>CLEAN('2025 Original'!H503)</f>
        <v>US</v>
      </c>
      <c r="I71" t="str">
        <f>CLEAN('2025 Original'!I503)</f>
        <v/>
      </c>
      <c r="J71" t="str">
        <f>CLEAN('2025 Original'!J503)</f>
        <v>US</v>
      </c>
      <c r="K71" t="str">
        <f>CLEAN('2025 Original'!K503)</f>
        <v>J</v>
      </c>
      <c r="L71" t="str">
        <f>CLEAN('2025 Original'!L503)</f>
        <v>J</v>
      </c>
      <c r="M71" t="str">
        <f>CLEAN('2025 Original'!M503)</f>
        <v>US</v>
      </c>
      <c r="N71" t="str">
        <f t="shared" si="12"/>
        <v>0.65</v>
      </c>
      <c r="O71" s="70">
        <f t="shared" si="13"/>
        <v>1</v>
      </c>
      <c r="P71">
        <f t="shared" si="14"/>
        <v>1</v>
      </c>
      <c r="Q71">
        <f t="shared" si="15"/>
        <v>0</v>
      </c>
      <c r="S71">
        <f t="shared" si="16"/>
        <v>0</v>
      </c>
      <c r="T71">
        <f t="shared" si="17"/>
        <v>6</v>
      </c>
      <c r="U71">
        <f t="shared" si="18"/>
        <v>0</v>
      </c>
      <c r="V71">
        <f t="shared" si="19"/>
        <v>0</v>
      </c>
      <c r="W71">
        <f t="shared" si="20"/>
        <v>11</v>
      </c>
      <c r="X71">
        <f t="shared" si="21"/>
        <v>14</v>
      </c>
      <c r="Y71">
        <f t="shared" si="22"/>
        <v>32.5</v>
      </c>
      <c r="Z71">
        <f t="shared" si="23"/>
        <v>63.5</v>
      </c>
      <c r="AA71" cm="1">
        <f t="array" ref="AA71">SUMPRODUCT((Z71&lt;$Z$2:$Z$225)/COUNTIF($Z$2:$Z$225,$Z$2:$Z$225))+1</f>
        <v>22.999999999999982</v>
      </c>
    </row>
    <row r="72" spans="1:27" x14ac:dyDescent="0.15">
      <c r="A72" t="str">
        <f>CLEAN('2025 Original'!A505)</f>
        <v>Toyota</v>
      </c>
      <c r="B72" t="str">
        <f>CLEAN('2025 Original'!B505)</f>
        <v>Toyota</v>
      </c>
      <c r="C72" t="str">
        <f>CLEAN('2025 Original'!C505)</f>
        <v>Highlander</v>
      </c>
      <c r="D72" t="str">
        <f>CLEAN('2025 Original'!D505)</f>
        <v>MPV</v>
      </c>
      <c r="E72" t="str">
        <f>CLEAN('2025 Original'!E505)</f>
        <v>0.65</v>
      </c>
      <c r="F72" t="str">
        <f>CLEAN('2025 Original'!F505)</f>
        <v>20% J</v>
      </c>
      <c r="G72" t="str">
        <f>CLEAN('2025 Original'!G505)</f>
        <v/>
      </c>
      <c r="H72" t="str">
        <f>CLEAN('2025 Original'!H505)</f>
        <v>US</v>
      </c>
      <c r="I72" t="str">
        <f>CLEAN('2025 Original'!I505)</f>
        <v/>
      </c>
      <c r="J72" t="str">
        <f>CLEAN('2025 Original'!J505)</f>
        <v>US</v>
      </c>
      <c r="K72" t="str">
        <f>CLEAN('2025 Original'!K505)</f>
        <v>J</v>
      </c>
      <c r="L72" t="str">
        <f>CLEAN('2025 Original'!L505)</f>
        <v>J</v>
      </c>
      <c r="M72" t="str">
        <f>CLEAN('2025 Original'!M505)</f>
        <v>US</v>
      </c>
      <c r="N72" t="str">
        <f t="shared" si="12"/>
        <v>0.65</v>
      </c>
      <c r="O72" s="70">
        <f t="shared" si="13"/>
        <v>1</v>
      </c>
      <c r="P72">
        <f t="shared" si="14"/>
        <v>1</v>
      </c>
      <c r="Q72">
        <f t="shared" si="15"/>
        <v>0</v>
      </c>
      <c r="S72">
        <f t="shared" si="16"/>
        <v>0</v>
      </c>
      <c r="T72">
        <f t="shared" si="17"/>
        <v>6</v>
      </c>
      <c r="U72">
        <f t="shared" si="18"/>
        <v>0</v>
      </c>
      <c r="V72">
        <f t="shared" si="19"/>
        <v>0</v>
      </c>
      <c r="W72">
        <f t="shared" si="20"/>
        <v>11</v>
      </c>
      <c r="X72">
        <f t="shared" si="21"/>
        <v>14</v>
      </c>
      <c r="Y72">
        <f t="shared" si="22"/>
        <v>32.5</v>
      </c>
      <c r="Z72">
        <f t="shared" si="23"/>
        <v>63.5</v>
      </c>
      <c r="AA72" cm="1">
        <f t="array" ref="AA72">SUMPRODUCT((Z72&lt;$Z$2:$Z$225)/COUNTIF($Z$2:$Z$225,$Z$2:$Z$225))+1</f>
        <v>22.999999999999982</v>
      </c>
    </row>
    <row r="73" spans="1:27" x14ac:dyDescent="0.15">
      <c r="A73" t="str">
        <f>CLEAN('2025 Original'!A401)</f>
        <v>Nissan North America, Inc</v>
      </c>
      <c r="B73" t="str">
        <f>CLEAN('2025 Original'!B401)</f>
        <v>Nissan</v>
      </c>
      <c r="C73" t="str">
        <f>CLEAN('2025 Original'!C401)</f>
        <v>Pathfinder</v>
      </c>
      <c r="D73" t="str">
        <f>CLEAN('2025 Original'!D401)</f>
        <v>MPV</v>
      </c>
      <c r="E73" t="str">
        <f>CLEAN('2025 Original'!E401)</f>
        <v>0.5</v>
      </c>
      <c r="F73" t="str">
        <f>CLEAN('2025 Original'!F401)</f>
        <v>15% M</v>
      </c>
      <c r="G73" t="str">
        <f>CLEAN('2025 Original'!G401)</f>
        <v/>
      </c>
      <c r="H73" t="str">
        <f>CLEAN('2025 Original'!H401)</f>
        <v>US</v>
      </c>
      <c r="I73" t="str">
        <f>CLEAN('2025 Original'!I401)</f>
        <v/>
      </c>
      <c r="J73" t="str">
        <f>CLEAN('2025 Original'!J401)</f>
        <v>US</v>
      </c>
      <c r="K73" t="str">
        <f>CLEAN('2025 Original'!K401)</f>
        <v/>
      </c>
      <c r="L73" t="str">
        <f>CLEAN('2025 Original'!L401)</f>
        <v>US</v>
      </c>
      <c r="M73" t="str">
        <f>CLEAN('2025 Original'!M401)</f>
        <v/>
      </c>
      <c r="N73" t="str">
        <f t="shared" si="12"/>
        <v>0.5</v>
      </c>
      <c r="O73" s="70">
        <f t="shared" si="13"/>
        <v>1</v>
      </c>
      <c r="P73">
        <f t="shared" si="14"/>
        <v>1</v>
      </c>
      <c r="Q73">
        <f t="shared" si="15"/>
        <v>1</v>
      </c>
      <c r="S73">
        <f t="shared" si="16"/>
        <v>0</v>
      </c>
      <c r="T73">
        <f t="shared" si="17"/>
        <v>6</v>
      </c>
      <c r="U73">
        <f t="shared" si="18"/>
        <v>0</v>
      </c>
      <c r="V73">
        <f t="shared" si="19"/>
        <v>7</v>
      </c>
      <c r="W73">
        <f t="shared" si="20"/>
        <v>11</v>
      </c>
      <c r="X73">
        <f t="shared" si="21"/>
        <v>14</v>
      </c>
      <c r="Y73">
        <f t="shared" si="22"/>
        <v>25</v>
      </c>
      <c r="Z73">
        <f t="shared" si="23"/>
        <v>63</v>
      </c>
      <c r="AA73" cm="1">
        <f t="array" ref="AA73">SUMPRODUCT((Z73&lt;$Z$2:$Z$225)/COUNTIF($Z$2:$Z$225,$Z$2:$Z$225))+1</f>
        <v>23.999999999999979</v>
      </c>
    </row>
    <row r="74" spans="1:27" x14ac:dyDescent="0.15">
      <c r="A74" t="str">
        <f>CLEAN('2025 Original'!A467)</f>
        <v>Toyota</v>
      </c>
      <c r="B74" t="str">
        <f>CLEAN('2025 Original'!B467)</f>
        <v>Lexus</v>
      </c>
      <c r="C74" t="str">
        <f>CLEAN('2025 Original'!C467)</f>
        <v>ES 250/350</v>
      </c>
      <c r="D74" t="str">
        <f>CLEAN('2025 Original'!D467)</f>
        <v>PC</v>
      </c>
      <c r="E74" t="str">
        <f>CLEAN('2025 Original'!E467)</f>
        <v>0.5</v>
      </c>
      <c r="F74" t="str">
        <f>CLEAN('2025 Original'!F467)</f>
        <v>35% J</v>
      </c>
      <c r="G74" t="str">
        <f>CLEAN('2025 Original'!G467)</f>
        <v/>
      </c>
      <c r="H74" t="str">
        <f>CLEAN('2025 Original'!H467)</f>
        <v>US</v>
      </c>
      <c r="I74" t="str">
        <f>CLEAN('2025 Original'!I467)</f>
        <v/>
      </c>
      <c r="J74" t="str">
        <f>CLEAN('2025 Original'!J467)</f>
        <v>US</v>
      </c>
      <c r="K74" t="str">
        <f>CLEAN('2025 Original'!K467)</f>
        <v>J</v>
      </c>
      <c r="L74" t="str">
        <f>CLEAN('2025 Original'!L467)</f>
        <v>US</v>
      </c>
      <c r="M74" t="str">
        <f>CLEAN('2025 Original'!M467)</f>
        <v>J</v>
      </c>
      <c r="N74" t="str">
        <f t="shared" si="12"/>
        <v>0.5</v>
      </c>
      <c r="O74" s="70">
        <f t="shared" si="13"/>
        <v>1</v>
      </c>
      <c r="P74">
        <f t="shared" si="14"/>
        <v>1</v>
      </c>
      <c r="Q74">
        <f t="shared" si="15"/>
        <v>1</v>
      </c>
      <c r="S74">
        <f t="shared" si="16"/>
        <v>0</v>
      </c>
      <c r="T74">
        <f t="shared" si="17"/>
        <v>6</v>
      </c>
      <c r="U74">
        <f t="shared" si="18"/>
        <v>0</v>
      </c>
      <c r="V74">
        <f t="shared" si="19"/>
        <v>7</v>
      </c>
      <c r="W74">
        <f t="shared" si="20"/>
        <v>11</v>
      </c>
      <c r="X74">
        <f t="shared" si="21"/>
        <v>14</v>
      </c>
      <c r="Y74">
        <f t="shared" si="22"/>
        <v>25</v>
      </c>
      <c r="Z74">
        <f t="shared" si="23"/>
        <v>63</v>
      </c>
      <c r="AA74" cm="1">
        <f t="array" ref="AA74">SUMPRODUCT((Z74&lt;$Z$2:$Z$225)/COUNTIF($Z$2:$Z$225,$Z$2:$Z$225))+1</f>
        <v>23.999999999999979</v>
      </c>
    </row>
    <row r="75" spans="1:27" x14ac:dyDescent="0.15">
      <c r="A75" t="str">
        <f>CLEAN('2025 Original'!A103)</f>
        <v>Fiat Chrysler</v>
      </c>
      <c r="B75" t="str">
        <f>CLEAN('2025 Original'!B103)</f>
        <v>Chrysler</v>
      </c>
      <c r="C75" t="str">
        <f>CLEAN('2025 Original'!C103)</f>
        <v>Pacifica</v>
      </c>
      <c r="D75" t="str">
        <f>CLEAN('2025 Original'!D103)</f>
        <v>MPV</v>
      </c>
      <c r="E75" t="str">
        <f>CLEAN('2025 Original'!E103)</f>
        <v>0.69</v>
      </c>
      <c r="F75" t="str">
        <f>CLEAN('2025 Original'!F103)</f>
        <v>21% M</v>
      </c>
      <c r="G75" t="str">
        <f>CLEAN('2025 Original'!G103)</f>
        <v/>
      </c>
      <c r="H75" t="str">
        <f>CLEAN('2025 Original'!H103)</f>
        <v>CN</v>
      </c>
      <c r="I75" t="str">
        <f>CLEAN('2025 Original'!I103)</f>
        <v/>
      </c>
      <c r="J75" t="str">
        <f>CLEAN('2025 Original'!J103)</f>
        <v>US</v>
      </c>
      <c r="K75" t="str">
        <f>CLEAN('2025 Original'!K103)</f>
        <v>M</v>
      </c>
      <c r="L75" t="str">
        <f>CLEAN('2025 Original'!L103)</f>
        <v>US</v>
      </c>
      <c r="M75" t="str">
        <f>CLEAN('2025 Original'!M103)</f>
        <v/>
      </c>
      <c r="N75" t="str">
        <f t="shared" si="12"/>
        <v>0.69</v>
      </c>
      <c r="O75" s="70">
        <f t="shared" si="13"/>
        <v>0</v>
      </c>
      <c r="P75">
        <f t="shared" si="14"/>
        <v>1</v>
      </c>
      <c r="Q75">
        <f t="shared" si="15"/>
        <v>1</v>
      </c>
      <c r="R75">
        <v>0.5</v>
      </c>
      <c r="S75">
        <f t="shared" si="16"/>
        <v>3</v>
      </c>
      <c r="T75">
        <f t="shared" si="17"/>
        <v>0</v>
      </c>
      <c r="U75">
        <f t="shared" si="18"/>
        <v>3</v>
      </c>
      <c r="V75">
        <f t="shared" si="19"/>
        <v>7</v>
      </c>
      <c r="W75">
        <f t="shared" si="20"/>
        <v>0</v>
      </c>
      <c r="X75">
        <f t="shared" si="21"/>
        <v>14</v>
      </c>
      <c r="Y75">
        <f t="shared" si="22"/>
        <v>34.5</v>
      </c>
      <c r="Z75">
        <f t="shared" si="23"/>
        <v>61.5</v>
      </c>
      <c r="AA75" cm="1">
        <f t="array" ref="AA75">SUMPRODUCT((Z75&lt;$Z$2:$Z$225)/COUNTIF($Z$2:$Z$225,$Z$2:$Z$225))+1</f>
        <v>24.999999999999979</v>
      </c>
    </row>
    <row r="76" spans="1:27" x14ac:dyDescent="0.15">
      <c r="A76" t="str">
        <f>CLEAN('2025 Original'!A112)</f>
        <v>Fiat Chrysler</v>
      </c>
      <c r="B76" t="str">
        <f>CLEAN('2025 Original'!B112)</f>
        <v>Jeep</v>
      </c>
      <c r="C76" t="str">
        <f>CLEAN('2025 Original'!C112)</f>
        <v>Grand Wagoneer</v>
      </c>
      <c r="D76" t="str">
        <f>CLEAN('2025 Original'!D112)</f>
        <v>MPV</v>
      </c>
      <c r="E76" t="str">
        <f>CLEAN('2025 Original'!E112)</f>
        <v>0.62</v>
      </c>
      <c r="F76" t="str">
        <f>CLEAN('2025 Original'!F112)</f>
        <v>28% M</v>
      </c>
      <c r="G76" t="str">
        <f>CLEAN('2025 Original'!G112)</f>
        <v/>
      </c>
      <c r="H76" t="str">
        <f>CLEAN('2025 Original'!H112)</f>
        <v>US</v>
      </c>
      <c r="I76" t="str">
        <f>CLEAN('2025 Original'!I112)</f>
        <v/>
      </c>
      <c r="J76" t="str">
        <f>CLEAN('2025 Original'!J112)</f>
        <v>M</v>
      </c>
      <c r="K76" t="str">
        <f>CLEAN('2025 Original'!K112)</f>
        <v/>
      </c>
      <c r="L76" t="str">
        <f>CLEAN('2025 Original'!L112)</f>
        <v>US</v>
      </c>
      <c r="M76" t="str">
        <f>CLEAN('2025 Original'!M112)</f>
        <v/>
      </c>
      <c r="N76" t="str">
        <f t="shared" si="12"/>
        <v>0.62</v>
      </c>
      <c r="O76" s="70">
        <f t="shared" si="13"/>
        <v>1</v>
      </c>
      <c r="P76">
        <f t="shared" si="14"/>
        <v>0</v>
      </c>
      <c r="Q76">
        <f t="shared" si="15"/>
        <v>1</v>
      </c>
      <c r="R76">
        <v>0.5</v>
      </c>
      <c r="S76">
        <f t="shared" si="16"/>
        <v>3</v>
      </c>
      <c r="T76">
        <f t="shared" si="17"/>
        <v>6</v>
      </c>
      <c r="U76">
        <f t="shared" si="18"/>
        <v>3</v>
      </c>
      <c r="V76">
        <f t="shared" si="19"/>
        <v>7</v>
      </c>
      <c r="W76">
        <f t="shared" si="20"/>
        <v>11</v>
      </c>
      <c r="X76">
        <f t="shared" si="21"/>
        <v>0</v>
      </c>
      <c r="Y76">
        <f t="shared" si="22"/>
        <v>31</v>
      </c>
      <c r="Z76">
        <f t="shared" si="23"/>
        <v>61</v>
      </c>
      <c r="AA76" cm="1">
        <f t="array" ref="AA76">SUMPRODUCT((Z76&lt;$Z$2:$Z$225)/COUNTIF($Z$2:$Z$225,$Z$2:$Z$225))+1</f>
        <v>25.999999999999979</v>
      </c>
    </row>
    <row r="77" spans="1:27" x14ac:dyDescent="0.15">
      <c r="A77" t="str">
        <f>CLEAN('2025 Original'!A113)</f>
        <v>Fiat Chrysler</v>
      </c>
      <c r="B77" t="str">
        <f>CLEAN('2025 Original'!B113)</f>
        <v>Jeep</v>
      </c>
      <c r="C77" t="str">
        <f>CLEAN('2025 Original'!C113)</f>
        <v>Wagoneer</v>
      </c>
      <c r="D77" t="str">
        <f>CLEAN('2025 Original'!D113)</f>
        <v>MPV</v>
      </c>
      <c r="E77" t="str">
        <f>CLEAN('2025 Original'!E113)</f>
        <v>0.62</v>
      </c>
      <c r="F77" t="str">
        <f>CLEAN('2025 Original'!F113)</f>
        <v>28% M</v>
      </c>
      <c r="G77" t="str">
        <f>CLEAN('2025 Original'!G113)</f>
        <v/>
      </c>
      <c r="H77" t="str">
        <f>CLEAN('2025 Original'!H113)</f>
        <v>US</v>
      </c>
      <c r="I77" t="str">
        <f>CLEAN('2025 Original'!I113)</f>
        <v/>
      </c>
      <c r="J77" t="str">
        <f>CLEAN('2025 Original'!J113)</f>
        <v>M</v>
      </c>
      <c r="K77" t="str">
        <f>CLEAN('2025 Original'!K113)</f>
        <v/>
      </c>
      <c r="L77" t="str">
        <f>CLEAN('2025 Original'!L113)</f>
        <v>US</v>
      </c>
      <c r="M77" t="str">
        <f>CLEAN('2025 Original'!M113)</f>
        <v/>
      </c>
      <c r="N77" t="str">
        <f t="shared" si="12"/>
        <v>0.62</v>
      </c>
      <c r="O77" s="70">
        <f t="shared" si="13"/>
        <v>1</v>
      </c>
      <c r="P77">
        <f t="shared" si="14"/>
        <v>0</v>
      </c>
      <c r="Q77">
        <f t="shared" si="15"/>
        <v>1</v>
      </c>
      <c r="R77">
        <v>0.5</v>
      </c>
      <c r="S77">
        <f t="shared" si="16"/>
        <v>3</v>
      </c>
      <c r="T77">
        <f t="shared" si="17"/>
        <v>6</v>
      </c>
      <c r="U77">
        <f t="shared" si="18"/>
        <v>3</v>
      </c>
      <c r="V77">
        <f t="shared" si="19"/>
        <v>7</v>
      </c>
      <c r="W77">
        <f t="shared" si="20"/>
        <v>11</v>
      </c>
      <c r="X77">
        <f t="shared" si="21"/>
        <v>0</v>
      </c>
      <c r="Y77">
        <f t="shared" si="22"/>
        <v>31</v>
      </c>
      <c r="Z77">
        <f t="shared" si="23"/>
        <v>61</v>
      </c>
      <c r="AA77" cm="1">
        <f t="array" ref="AA77">SUMPRODUCT((Z77&lt;$Z$2:$Z$225)/COUNTIF($Z$2:$Z$225,$Z$2:$Z$225))+1</f>
        <v>25.999999999999979</v>
      </c>
    </row>
    <row r="78" spans="1:27" x14ac:dyDescent="0.15">
      <c r="A78" t="str">
        <f>CLEAN('2025 Original'!A177)</f>
        <v>Honda Motor Co., Ltd.</v>
      </c>
      <c r="B78" t="str">
        <f>CLEAN('2025 Original'!B177)</f>
        <v>Acura</v>
      </c>
      <c r="C78" t="str">
        <f>CLEAN('2025 Original'!C177)</f>
        <v>Integra</v>
      </c>
      <c r="D78" t="str">
        <f>CLEAN('2025 Original'!D177)</f>
        <v>PC</v>
      </c>
      <c r="E78" t="str">
        <f>CLEAN('2025 Original'!E177)</f>
        <v>0.6</v>
      </c>
      <c r="F78" t="str">
        <f>CLEAN('2025 Original'!F177)</f>
        <v>15% J</v>
      </c>
      <c r="G78" t="str">
        <f>CLEAN('2025 Original'!G177)</f>
        <v/>
      </c>
      <c r="H78" t="str">
        <f>CLEAN('2025 Original'!H177)</f>
        <v>US</v>
      </c>
      <c r="I78" t="str">
        <f>CLEAN('2025 Original'!I177)</f>
        <v/>
      </c>
      <c r="J78" t="str">
        <f>CLEAN('2025 Original'!J177)</f>
        <v>US</v>
      </c>
      <c r="K78" t="str">
        <f>CLEAN('2025 Original'!K177)</f>
        <v/>
      </c>
      <c r="L78" t="str">
        <f>CLEAN('2025 Original'!L177)</f>
        <v>J</v>
      </c>
      <c r="M78" t="str">
        <f>CLEAN('2025 Original'!M177)</f>
        <v/>
      </c>
      <c r="N78" t="str">
        <f t="shared" si="12"/>
        <v>0.6</v>
      </c>
      <c r="O78" s="70">
        <f t="shared" si="13"/>
        <v>1</v>
      </c>
      <c r="P78">
        <f t="shared" si="14"/>
        <v>1</v>
      </c>
      <c r="Q78">
        <f t="shared" si="15"/>
        <v>0</v>
      </c>
      <c r="S78">
        <f t="shared" si="16"/>
        <v>0</v>
      </c>
      <c r="T78">
        <f t="shared" si="17"/>
        <v>6</v>
      </c>
      <c r="U78">
        <f t="shared" si="18"/>
        <v>0</v>
      </c>
      <c r="V78">
        <f t="shared" si="19"/>
        <v>0</v>
      </c>
      <c r="W78">
        <f t="shared" si="20"/>
        <v>11</v>
      </c>
      <c r="X78">
        <f t="shared" si="21"/>
        <v>14</v>
      </c>
      <c r="Y78">
        <f t="shared" si="22"/>
        <v>30</v>
      </c>
      <c r="Z78">
        <f t="shared" si="23"/>
        <v>61</v>
      </c>
      <c r="AA78" cm="1">
        <f t="array" ref="AA78">SUMPRODUCT((Z78&lt;$Z$2:$Z$225)/COUNTIF($Z$2:$Z$225,$Z$2:$Z$225))+1</f>
        <v>25.999999999999979</v>
      </c>
    </row>
    <row r="79" spans="1:27" x14ac:dyDescent="0.15">
      <c r="A79" t="str">
        <f>CLEAN('2025 Original'!A496)</f>
        <v>Toyota</v>
      </c>
      <c r="B79" t="str">
        <f>CLEAN('2025 Original'!B496)</f>
        <v>Toyota</v>
      </c>
      <c r="C79" t="str">
        <f>CLEAN('2025 Original'!C496)</f>
        <v>Corolla Cross</v>
      </c>
      <c r="D79" t="str">
        <f>CLEAN('2025 Original'!D496)</f>
        <v>MPV</v>
      </c>
      <c r="E79" t="str">
        <f>CLEAN('2025 Original'!E496)</f>
        <v>0.6</v>
      </c>
      <c r="F79" t="str">
        <f>CLEAN('2025 Original'!F496)</f>
        <v>25% J</v>
      </c>
      <c r="G79" t="str">
        <f>CLEAN('2025 Original'!G496)</f>
        <v/>
      </c>
      <c r="H79" t="str">
        <f>CLEAN('2025 Original'!H496)</f>
        <v>US</v>
      </c>
      <c r="I79" t="str">
        <f>CLEAN('2025 Original'!I496)</f>
        <v/>
      </c>
      <c r="J79" t="str">
        <f>CLEAN('2025 Original'!J496)</f>
        <v>US</v>
      </c>
      <c r="K79" t="str">
        <f>CLEAN('2025 Original'!K496)</f>
        <v>BR</v>
      </c>
      <c r="L79" t="str">
        <f>CLEAN('2025 Original'!L496)</f>
        <v>J</v>
      </c>
      <c r="M79" t="str">
        <f>CLEAN('2025 Original'!M496)</f>
        <v/>
      </c>
      <c r="N79" t="str">
        <f t="shared" si="12"/>
        <v>0.6</v>
      </c>
      <c r="O79" s="70">
        <f t="shared" si="13"/>
        <v>1</v>
      </c>
      <c r="P79">
        <f t="shared" si="14"/>
        <v>1</v>
      </c>
      <c r="Q79">
        <f t="shared" si="15"/>
        <v>0</v>
      </c>
      <c r="S79">
        <f t="shared" si="16"/>
        <v>0</v>
      </c>
      <c r="T79">
        <f t="shared" si="17"/>
        <v>6</v>
      </c>
      <c r="U79">
        <f t="shared" si="18"/>
        <v>0</v>
      </c>
      <c r="V79">
        <f t="shared" si="19"/>
        <v>0</v>
      </c>
      <c r="W79">
        <f t="shared" si="20"/>
        <v>11</v>
      </c>
      <c r="X79">
        <f t="shared" si="21"/>
        <v>14</v>
      </c>
      <c r="Y79">
        <f t="shared" si="22"/>
        <v>30</v>
      </c>
      <c r="Z79">
        <f t="shared" si="23"/>
        <v>61</v>
      </c>
      <c r="AA79" cm="1">
        <f t="array" ref="AA79">SUMPRODUCT((Z79&lt;$Z$2:$Z$225)/COUNTIF($Z$2:$Z$225,$Z$2:$Z$225))+1</f>
        <v>25.999999999999979</v>
      </c>
    </row>
    <row r="80" spans="1:27" x14ac:dyDescent="0.15">
      <c r="A80" t="str">
        <f>CLEAN('2025 Original'!A513)</f>
        <v>Toyota</v>
      </c>
      <c r="B80" t="str">
        <f>CLEAN('2025 Original'!B513)</f>
        <v>Toyota</v>
      </c>
      <c r="C80" t="str">
        <f>CLEAN('2025 Original'!C513)</f>
        <v>Sienna HV</v>
      </c>
      <c r="D80" t="str">
        <f>CLEAN('2025 Original'!D513)</f>
        <v>MPV</v>
      </c>
      <c r="E80" t="str">
        <f>CLEAN('2025 Original'!E513)</f>
        <v>0.6</v>
      </c>
      <c r="F80" t="str">
        <f>CLEAN('2025 Original'!F513)</f>
        <v>30% J</v>
      </c>
      <c r="G80" t="str">
        <f>CLEAN('2025 Original'!G513)</f>
        <v/>
      </c>
      <c r="H80" t="str">
        <f>CLEAN('2025 Original'!H513)</f>
        <v>US</v>
      </c>
      <c r="I80" t="str">
        <f>CLEAN('2025 Original'!I513)</f>
        <v/>
      </c>
      <c r="J80" t="str">
        <f>CLEAN('2025 Original'!J513)</f>
        <v>US</v>
      </c>
      <c r="K80" t="str">
        <f>CLEAN('2025 Original'!K513)</f>
        <v/>
      </c>
      <c r="L80" t="str">
        <f>CLEAN('2025 Original'!L513)</f>
        <v>J</v>
      </c>
      <c r="M80" t="str">
        <f>CLEAN('2025 Original'!M513)</f>
        <v/>
      </c>
      <c r="N80" t="str">
        <f t="shared" si="12"/>
        <v>0.6</v>
      </c>
      <c r="O80" s="70">
        <f t="shared" si="13"/>
        <v>1</v>
      </c>
      <c r="P80">
        <f t="shared" si="14"/>
        <v>1</v>
      </c>
      <c r="Q80">
        <f t="shared" si="15"/>
        <v>0</v>
      </c>
      <c r="S80">
        <f t="shared" si="16"/>
        <v>0</v>
      </c>
      <c r="T80">
        <f t="shared" si="17"/>
        <v>6</v>
      </c>
      <c r="U80">
        <f t="shared" si="18"/>
        <v>0</v>
      </c>
      <c r="V80">
        <f t="shared" si="19"/>
        <v>0</v>
      </c>
      <c r="W80">
        <f t="shared" si="20"/>
        <v>11</v>
      </c>
      <c r="X80">
        <f t="shared" si="21"/>
        <v>14</v>
      </c>
      <c r="Y80">
        <f t="shared" si="22"/>
        <v>30</v>
      </c>
      <c r="Z80">
        <f t="shared" si="23"/>
        <v>61</v>
      </c>
      <c r="AA80" cm="1">
        <f t="array" ref="AA80">SUMPRODUCT((Z80&lt;$Z$2:$Z$225)/COUNTIF($Z$2:$Z$225,$Z$2:$Z$225))+1</f>
        <v>25.999999999999979</v>
      </c>
    </row>
    <row r="81" spans="1:27" x14ac:dyDescent="0.15">
      <c r="A81" t="str">
        <f>CLEAN('2025 Original'!A390)</f>
        <v>Nissan North America, Inc</v>
      </c>
      <c r="B81" t="str">
        <f>CLEAN('2025 Original'!B390)</f>
        <v>Infiniti</v>
      </c>
      <c r="C81" t="str">
        <f>CLEAN('2025 Original'!C390)</f>
        <v>QX 60</v>
      </c>
      <c r="D81" t="str">
        <f>CLEAN('2025 Original'!D390)</f>
        <v>MPV</v>
      </c>
      <c r="E81" t="str">
        <f>CLEAN('2025 Original'!E390)</f>
        <v>0.45</v>
      </c>
      <c r="F81" t="str">
        <f>CLEAN('2025 Original'!F390)</f>
        <v/>
      </c>
      <c r="G81" t="str">
        <f>CLEAN('2025 Original'!G390)</f>
        <v/>
      </c>
      <c r="H81" t="str">
        <f>CLEAN('2025 Original'!H390)</f>
        <v>US</v>
      </c>
      <c r="I81" t="str">
        <f>CLEAN('2025 Original'!I390)</f>
        <v/>
      </c>
      <c r="J81" t="str">
        <f>CLEAN('2025 Original'!J390)</f>
        <v>US</v>
      </c>
      <c r="K81" t="str">
        <f>CLEAN('2025 Original'!K390)</f>
        <v/>
      </c>
      <c r="L81" t="str">
        <f>CLEAN('2025 Original'!L390)</f>
        <v>US</v>
      </c>
      <c r="M81" t="str">
        <f>CLEAN('2025 Original'!M390)</f>
        <v/>
      </c>
      <c r="N81" t="str">
        <f t="shared" si="12"/>
        <v>0.45</v>
      </c>
      <c r="O81" s="70">
        <f t="shared" si="13"/>
        <v>1</v>
      </c>
      <c r="P81">
        <f t="shared" si="14"/>
        <v>1</v>
      </c>
      <c r="Q81">
        <f t="shared" si="15"/>
        <v>1</v>
      </c>
      <c r="S81">
        <f t="shared" si="16"/>
        <v>0</v>
      </c>
      <c r="T81">
        <f t="shared" si="17"/>
        <v>6</v>
      </c>
      <c r="U81">
        <f t="shared" si="18"/>
        <v>0</v>
      </c>
      <c r="V81">
        <f t="shared" si="19"/>
        <v>7</v>
      </c>
      <c r="W81">
        <f t="shared" si="20"/>
        <v>11</v>
      </c>
      <c r="X81">
        <f t="shared" si="21"/>
        <v>14</v>
      </c>
      <c r="Y81">
        <f t="shared" si="22"/>
        <v>22.5</v>
      </c>
      <c r="Z81">
        <f t="shared" si="23"/>
        <v>60.5</v>
      </c>
      <c r="AA81" cm="1">
        <f t="array" ref="AA81">SUMPRODUCT((Z81&lt;$Z$2:$Z$225)/COUNTIF($Z$2:$Z$225,$Z$2:$Z$225))+1</f>
        <v>26.999999999999975</v>
      </c>
    </row>
    <row r="82" spans="1:27" x14ac:dyDescent="0.15">
      <c r="A82" t="str">
        <f>CLEAN('2025 Original'!A527)</f>
        <v>Volkswagen</v>
      </c>
      <c r="B82" t="str">
        <f>CLEAN('2025 Original'!B527)</f>
        <v>Volkswagen</v>
      </c>
      <c r="C82" t="str">
        <f>CLEAN('2025 Original'!C527)</f>
        <v>ID.4 82kWh RWD</v>
      </c>
      <c r="D82" t="str">
        <f>CLEAN('2025 Original'!D527)</f>
        <v>MPV</v>
      </c>
      <c r="E82" t="str">
        <f>CLEAN('2025 Original'!E527)</f>
        <v>0.71</v>
      </c>
      <c r="F82" t="str">
        <f>CLEAN('2025 Original'!F527)</f>
        <v>15% M</v>
      </c>
      <c r="G82" t="str">
        <f>CLEAN('2025 Original'!G527)</f>
        <v/>
      </c>
      <c r="H82" t="str">
        <f>CLEAN('2025 Original'!H527)</f>
        <v>US</v>
      </c>
      <c r="I82" t="str">
        <f>CLEAN('2025 Original'!I527)</f>
        <v/>
      </c>
      <c r="J82" t="str">
        <f>CLEAN('2025 Original'!J527)</f>
        <v/>
      </c>
      <c r="K82" t="str">
        <f>CLEAN('2025 Original'!K527)</f>
        <v>US</v>
      </c>
      <c r="L82" t="str">
        <f>CLEAN('2025 Original'!L527)</f>
        <v>US</v>
      </c>
      <c r="M82" t="str">
        <f>CLEAN('2025 Original'!M527)</f>
        <v/>
      </c>
      <c r="N82" t="str">
        <f t="shared" si="12"/>
        <v>0.71</v>
      </c>
      <c r="O82" s="70">
        <f t="shared" si="13"/>
        <v>1</v>
      </c>
      <c r="P82">
        <f t="shared" si="14"/>
        <v>0</v>
      </c>
      <c r="Q82">
        <f t="shared" si="15"/>
        <v>1</v>
      </c>
      <c r="S82">
        <f t="shared" si="16"/>
        <v>0</v>
      </c>
      <c r="T82">
        <f t="shared" si="17"/>
        <v>6</v>
      </c>
      <c r="U82">
        <f t="shared" si="18"/>
        <v>0</v>
      </c>
      <c r="V82">
        <f t="shared" si="19"/>
        <v>7</v>
      </c>
      <c r="W82">
        <f t="shared" si="20"/>
        <v>11</v>
      </c>
      <c r="X82">
        <f t="shared" si="21"/>
        <v>0</v>
      </c>
      <c r="Y82">
        <f t="shared" si="22"/>
        <v>35.5</v>
      </c>
      <c r="Z82">
        <f t="shared" si="23"/>
        <v>59.5</v>
      </c>
      <c r="AA82" cm="1">
        <f t="array" ref="AA82">SUMPRODUCT((Z82&lt;$Z$2:$Z$225)/COUNTIF($Z$2:$Z$225,$Z$2:$Z$225))+1</f>
        <v>27.999999999999975</v>
      </c>
    </row>
    <row r="83" spans="1:27" x14ac:dyDescent="0.15">
      <c r="A83" t="str">
        <f>CLEAN('2025 Original'!A129)</f>
        <v>Ford Motor Company</v>
      </c>
      <c r="B83" t="str">
        <f>CLEAN('2025 Original'!B129)</f>
        <v>Ford</v>
      </c>
      <c r="C83" t="str">
        <f>CLEAN('2025 Original'!C129)</f>
        <v>Ranger</v>
      </c>
      <c r="D83" t="str">
        <f>CLEAN('2025 Original'!D129)</f>
        <v>MPV</v>
      </c>
      <c r="E83" t="str">
        <f>CLEAN('2025 Original'!E129)</f>
        <v>0.46</v>
      </c>
      <c r="F83" t="str">
        <f>CLEAN('2025 Original'!F129)</f>
        <v>20% M</v>
      </c>
      <c r="G83" t="str">
        <f>CLEAN('2025 Original'!G129)</f>
        <v/>
      </c>
      <c r="H83" t="str">
        <f>CLEAN('2025 Original'!H129)</f>
        <v>US</v>
      </c>
      <c r="I83" t="str">
        <f>CLEAN('2025 Original'!I129)</f>
        <v/>
      </c>
      <c r="J83" t="str">
        <f>CLEAN('2025 Original'!J129)</f>
        <v>US (2.7L, 3.0L)</v>
      </c>
      <c r="K83" t="str">
        <f>CLEAN('2025 Original'!K129)</f>
        <v>M (2.3L)</v>
      </c>
      <c r="L83" t="str">
        <f>CLEAN('2025 Original'!L129)</f>
        <v>US</v>
      </c>
      <c r="M83" t="str">
        <f>CLEAN('2025 Original'!M129)</f>
        <v/>
      </c>
      <c r="N83" t="str">
        <f t="shared" si="12"/>
        <v>0.46</v>
      </c>
      <c r="O83" s="70">
        <f t="shared" si="13"/>
        <v>1</v>
      </c>
      <c r="P83">
        <f t="shared" si="14"/>
        <v>0</v>
      </c>
      <c r="Q83">
        <f t="shared" si="15"/>
        <v>1</v>
      </c>
      <c r="R83">
        <v>1</v>
      </c>
      <c r="S83">
        <f t="shared" si="16"/>
        <v>6</v>
      </c>
      <c r="T83">
        <f t="shared" si="17"/>
        <v>6</v>
      </c>
      <c r="U83">
        <f t="shared" si="18"/>
        <v>6</v>
      </c>
      <c r="V83">
        <f t="shared" si="19"/>
        <v>7</v>
      </c>
      <c r="W83">
        <f t="shared" si="20"/>
        <v>11</v>
      </c>
      <c r="X83">
        <f t="shared" si="21"/>
        <v>0</v>
      </c>
      <c r="Y83">
        <f t="shared" si="22"/>
        <v>23</v>
      </c>
      <c r="Z83">
        <f t="shared" si="23"/>
        <v>59</v>
      </c>
      <c r="AA83" cm="1">
        <f t="array" ref="AA83">SUMPRODUCT((Z83&lt;$Z$2:$Z$225)/COUNTIF($Z$2:$Z$225,$Z$2:$Z$225))+1</f>
        <v>28.999999999999975</v>
      </c>
    </row>
    <row r="84" spans="1:27" x14ac:dyDescent="0.15">
      <c r="A84" t="str">
        <f>CLEAN('2025 Original'!A528)</f>
        <v>Volkswagen</v>
      </c>
      <c r="B84" t="str">
        <f>CLEAN('2025 Original'!B528)</f>
        <v>Volkswagen</v>
      </c>
      <c r="C84" t="str">
        <f>CLEAN('2025 Original'!C528)</f>
        <v>ID.4 Limited 62kWh RWD</v>
      </c>
      <c r="D84" t="str">
        <f>CLEAN('2025 Original'!D528)</f>
        <v>MPV</v>
      </c>
      <c r="E84" t="str">
        <f>CLEAN('2025 Original'!E528)</f>
        <v>0.7</v>
      </c>
      <c r="F84" t="str">
        <f>CLEAN('2025 Original'!F528)</f>
        <v>17% M</v>
      </c>
      <c r="G84" t="str">
        <f>CLEAN('2025 Original'!G528)</f>
        <v/>
      </c>
      <c r="H84" t="str">
        <f>CLEAN('2025 Original'!H528)</f>
        <v>US</v>
      </c>
      <c r="I84" t="str">
        <f>CLEAN('2025 Original'!I528)</f>
        <v/>
      </c>
      <c r="J84" t="str">
        <f>CLEAN('2025 Original'!J528)</f>
        <v/>
      </c>
      <c r="K84" t="str">
        <f>CLEAN('2025 Original'!K528)</f>
        <v>US</v>
      </c>
      <c r="L84" t="str">
        <f>CLEAN('2025 Original'!L528)</f>
        <v>US</v>
      </c>
      <c r="M84" t="str">
        <f>CLEAN('2025 Original'!M528)</f>
        <v/>
      </c>
      <c r="N84" t="str">
        <f t="shared" si="12"/>
        <v>0.7</v>
      </c>
      <c r="O84" s="70">
        <f t="shared" si="13"/>
        <v>1</v>
      </c>
      <c r="P84">
        <f t="shared" si="14"/>
        <v>0</v>
      </c>
      <c r="Q84">
        <f t="shared" si="15"/>
        <v>1</v>
      </c>
      <c r="S84">
        <f t="shared" si="16"/>
        <v>0</v>
      </c>
      <c r="T84">
        <f t="shared" si="17"/>
        <v>6</v>
      </c>
      <c r="U84">
        <f t="shared" si="18"/>
        <v>0</v>
      </c>
      <c r="V84">
        <f t="shared" si="19"/>
        <v>7</v>
      </c>
      <c r="W84">
        <f t="shared" si="20"/>
        <v>11</v>
      </c>
      <c r="X84">
        <f t="shared" si="21"/>
        <v>0</v>
      </c>
      <c r="Y84">
        <f t="shared" si="22"/>
        <v>35</v>
      </c>
      <c r="Z84">
        <f t="shared" si="23"/>
        <v>59</v>
      </c>
      <c r="AA84" cm="1">
        <f t="array" ref="AA84">SUMPRODUCT((Z84&lt;$Z$2:$Z$225)/COUNTIF($Z$2:$Z$225,$Z$2:$Z$225))+1</f>
        <v>28.999999999999975</v>
      </c>
    </row>
    <row r="85" spans="1:27" x14ac:dyDescent="0.15">
      <c r="A85" t="str">
        <f>CLEAN('2025 Original'!A123)</f>
        <v>Ford Motor Company</v>
      </c>
      <c r="B85" t="str">
        <f>CLEAN('2025 Original'!B123)</f>
        <v>Ford</v>
      </c>
      <c r="C85" t="str">
        <f>CLEAN('2025 Original'!C123)</f>
        <v>F150</v>
      </c>
      <c r="D85" t="str">
        <f>CLEAN('2025 Original'!D123)</f>
        <v>Truck</v>
      </c>
      <c r="E85" t="str">
        <f>CLEAN('2025 Original'!E123)</f>
        <v>0.45</v>
      </c>
      <c r="F85" t="str">
        <f>CLEAN('2025 Original'!F123)</f>
        <v/>
      </c>
      <c r="G85" t="str">
        <f>CLEAN('2025 Original'!G123)</f>
        <v/>
      </c>
      <c r="H85" t="str">
        <f>CLEAN('2025 Original'!H123)</f>
        <v>US</v>
      </c>
      <c r="I85" t="str">
        <f>CLEAN('2025 Original'!I123)</f>
        <v/>
      </c>
      <c r="J85" t="str">
        <f>CLEAN('2025 Original'!J123)</f>
        <v>US (2.7L, 5.0L)</v>
      </c>
      <c r="K85" t="str">
        <f>CLEAN('2025 Original'!K123)</f>
        <v>M (3.5L)</v>
      </c>
      <c r="L85" t="str">
        <f>CLEAN('2025 Original'!L123)</f>
        <v>US</v>
      </c>
      <c r="M85" t="str">
        <f>CLEAN('2025 Original'!M123)</f>
        <v/>
      </c>
      <c r="N85" t="str">
        <f t="shared" si="12"/>
        <v>0.45</v>
      </c>
      <c r="O85" s="70">
        <f t="shared" si="13"/>
        <v>1</v>
      </c>
      <c r="P85">
        <f t="shared" si="14"/>
        <v>0</v>
      </c>
      <c r="Q85">
        <f t="shared" si="15"/>
        <v>1</v>
      </c>
      <c r="R85">
        <v>1</v>
      </c>
      <c r="S85">
        <f t="shared" si="16"/>
        <v>6</v>
      </c>
      <c r="T85">
        <f t="shared" si="17"/>
        <v>6</v>
      </c>
      <c r="U85">
        <f t="shared" si="18"/>
        <v>6</v>
      </c>
      <c r="V85">
        <f t="shared" si="19"/>
        <v>7</v>
      </c>
      <c r="W85">
        <f t="shared" si="20"/>
        <v>11</v>
      </c>
      <c r="X85">
        <f t="shared" si="21"/>
        <v>0</v>
      </c>
      <c r="Y85">
        <f t="shared" si="22"/>
        <v>22.5</v>
      </c>
      <c r="Z85">
        <f t="shared" si="23"/>
        <v>58.5</v>
      </c>
      <c r="AA85" cm="1">
        <f t="array" ref="AA85">SUMPRODUCT((Z85&lt;$Z$2:$Z$225)/COUNTIF($Z$2:$Z$225,$Z$2:$Z$225))+1</f>
        <v>29.999999999999975</v>
      </c>
    </row>
    <row r="86" spans="1:27" x14ac:dyDescent="0.15">
      <c r="A86" t="str">
        <f>CLEAN('2025 Original'!A124)</f>
        <v>Ford Motor Company</v>
      </c>
      <c r="B86" t="str">
        <f>CLEAN('2025 Original'!B124)</f>
        <v>Ford</v>
      </c>
      <c r="C86" t="str">
        <f>CLEAN('2025 Original'!C124)</f>
        <v>F150</v>
      </c>
      <c r="D86" t="str">
        <f>CLEAN('2025 Original'!D124)</f>
        <v>Truck</v>
      </c>
      <c r="E86" t="str">
        <f>CLEAN('2025 Original'!E124)</f>
        <v>0.45</v>
      </c>
      <c r="F86" t="str">
        <f>CLEAN('2025 Original'!F124)</f>
        <v/>
      </c>
      <c r="G86" t="str">
        <f>CLEAN('2025 Original'!G124)</f>
        <v/>
      </c>
      <c r="H86" t="str">
        <f>CLEAN('2025 Original'!H124)</f>
        <v>US</v>
      </c>
      <c r="I86" t="str">
        <f>CLEAN('2025 Original'!I124)</f>
        <v/>
      </c>
      <c r="J86" t="str">
        <f>CLEAN('2025 Original'!J124)</f>
        <v>M (3.5L)</v>
      </c>
      <c r="K86" t="str">
        <f>CLEAN('2025 Original'!K124)</f>
        <v>US (2.7L, 5.0L, 5.2L)</v>
      </c>
      <c r="L86" t="str">
        <f>CLEAN('2025 Original'!L124)</f>
        <v>US</v>
      </c>
      <c r="M86" t="str">
        <f>CLEAN('2025 Original'!M124)</f>
        <v/>
      </c>
      <c r="N86" t="str">
        <f t="shared" si="12"/>
        <v>0.45</v>
      </c>
      <c r="O86" s="70">
        <f t="shared" si="13"/>
        <v>1</v>
      </c>
      <c r="P86">
        <f t="shared" si="14"/>
        <v>0</v>
      </c>
      <c r="Q86">
        <f t="shared" si="15"/>
        <v>1</v>
      </c>
      <c r="R86">
        <v>1</v>
      </c>
      <c r="S86">
        <f t="shared" si="16"/>
        <v>6</v>
      </c>
      <c r="T86">
        <f t="shared" si="17"/>
        <v>6</v>
      </c>
      <c r="U86">
        <f t="shared" si="18"/>
        <v>6</v>
      </c>
      <c r="V86">
        <f t="shared" si="19"/>
        <v>7</v>
      </c>
      <c r="W86">
        <f t="shared" si="20"/>
        <v>11</v>
      </c>
      <c r="X86">
        <f t="shared" si="21"/>
        <v>0</v>
      </c>
      <c r="Y86">
        <f t="shared" si="22"/>
        <v>22.5</v>
      </c>
      <c r="Z86">
        <f t="shared" si="23"/>
        <v>58.5</v>
      </c>
      <c r="AA86" cm="1">
        <f t="array" ref="AA86">SUMPRODUCT((Z86&lt;$Z$2:$Z$225)/COUNTIF($Z$2:$Z$225,$Z$2:$Z$225))+1</f>
        <v>29.999999999999975</v>
      </c>
    </row>
    <row r="87" spans="1:27" x14ac:dyDescent="0.15">
      <c r="A87" t="str">
        <f>CLEAN('2025 Original'!A495)</f>
        <v>Toyota</v>
      </c>
      <c r="B87" t="str">
        <f>CLEAN('2025 Original'!B495)</f>
        <v>Toyota</v>
      </c>
      <c r="C87" t="str">
        <f>CLEAN('2025 Original'!C495)</f>
        <v>Corolla</v>
      </c>
      <c r="D87" t="str">
        <f>CLEAN('2025 Original'!D495)</f>
        <v>PC</v>
      </c>
      <c r="E87" t="str">
        <f>CLEAN('2025 Original'!E495)</f>
        <v>0.55</v>
      </c>
      <c r="F87" t="str">
        <f>CLEAN('2025 Original'!F495)</f>
        <v>25% J</v>
      </c>
      <c r="G87" t="str">
        <f>CLEAN('2025 Original'!G495)</f>
        <v/>
      </c>
      <c r="H87" t="str">
        <f>CLEAN('2025 Original'!H495)</f>
        <v>US</v>
      </c>
      <c r="I87" t="str">
        <f>CLEAN('2025 Original'!I495)</f>
        <v>J</v>
      </c>
      <c r="J87" t="str">
        <f>CLEAN('2025 Original'!J495)</f>
        <v>US</v>
      </c>
      <c r="K87" t="str">
        <f>CLEAN('2025 Original'!K495)</f>
        <v>J</v>
      </c>
      <c r="L87" t="str">
        <f>CLEAN('2025 Original'!L495)</f>
        <v>J</v>
      </c>
      <c r="M87" t="str">
        <f>CLEAN('2025 Original'!M495)</f>
        <v/>
      </c>
      <c r="N87" t="str">
        <f t="shared" si="12"/>
        <v>0.55</v>
      </c>
      <c r="O87" s="70">
        <f t="shared" si="13"/>
        <v>1</v>
      </c>
      <c r="P87">
        <f t="shared" si="14"/>
        <v>1</v>
      </c>
      <c r="Q87">
        <f t="shared" si="15"/>
        <v>0</v>
      </c>
      <c r="S87">
        <f t="shared" si="16"/>
        <v>0</v>
      </c>
      <c r="T87">
        <f t="shared" si="17"/>
        <v>6</v>
      </c>
      <c r="U87">
        <f t="shared" si="18"/>
        <v>0</v>
      </c>
      <c r="V87">
        <f t="shared" si="19"/>
        <v>0</v>
      </c>
      <c r="W87">
        <f t="shared" si="20"/>
        <v>11</v>
      </c>
      <c r="X87">
        <f t="shared" si="21"/>
        <v>14</v>
      </c>
      <c r="Y87">
        <f t="shared" si="22"/>
        <v>27.500000000000004</v>
      </c>
      <c r="Z87">
        <f t="shared" si="23"/>
        <v>58.5</v>
      </c>
      <c r="AA87" cm="1">
        <f t="array" ref="AA87">SUMPRODUCT((Z87&lt;$Z$2:$Z$225)/COUNTIF($Z$2:$Z$225,$Z$2:$Z$225))+1</f>
        <v>29.999999999999975</v>
      </c>
    </row>
    <row r="88" spans="1:27" x14ac:dyDescent="0.15">
      <c r="A88" t="str">
        <f>CLEAN('2025 Original'!A504)</f>
        <v>Toyota</v>
      </c>
      <c r="B88" t="str">
        <f>CLEAN('2025 Original'!B504)</f>
        <v>Toyota</v>
      </c>
      <c r="C88" t="str">
        <f>CLEAN('2025 Original'!C504)</f>
        <v>Grand Highlander Hybrid</v>
      </c>
      <c r="D88" t="str">
        <f>CLEAN('2025 Original'!D504)</f>
        <v>MPV</v>
      </c>
      <c r="E88" t="str">
        <f>CLEAN('2025 Original'!E504)</f>
        <v>0.55</v>
      </c>
      <c r="F88" t="str">
        <f>CLEAN('2025 Original'!F504)</f>
        <v>35% J</v>
      </c>
      <c r="G88" t="str">
        <f>CLEAN('2025 Original'!G504)</f>
        <v/>
      </c>
      <c r="H88" t="str">
        <f>CLEAN('2025 Original'!H504)</f>
        <v>US</v>
      </c>
      <c r="I88" t="str">
        <f>CLEAN('2025 Original'!I504)</f>
        <v/>
      </c>
      <c r="J88" t="str">
        <f>CLEAN('2025 Original'!J504)</f>
        <v>US</v>
      </c>
      <c r="K88" t="str">
        <f>CLEAN('2025 Original'!K504)</f>
        <v>J</v>
      </c>
      <c r="L88" t="str">
        <f>CLEAN('2025 Original'!L504)</f>
        <v>J</v>
      </c>
      <c r="M88" t="str">
        <f>CLEAN('2025 Original'!M504)</f>
        <v/>
      </c>
      <c r="N88" t="str">
        <f t="shared" si="12"/>
        <v>0.55</v>
      </c>
      <c r="O88" s="70">
        <f t="shared" si="13"/>
        <v>1</v>
      </c>
      <c r="P88">
        <f t="shared" si="14"/>
        <v>1</v>
      </c>
      <c r="Q88">
        <f t="shared" si="15"/>
        <v>0</v>
      </c>
      <c r="S88">
        <f t="shared" si="16"/>
        <v>0</v>
      </c>
      <c r="T88">
        <f t="shared" si="17"/>
        <v>6</v>
      </c>
      <c r="U88">
        <f t="shared" si="18"/>
        <v>0</v>
      </c>
      <c r="V88">
        <f t="shared" si="19"/>
        <v>0</v>
      </c>
      <c r="W88">
        <f t="shared" si="20"/>
        <v>11</v>
      </c>
      <c r="X88">
        <f t="shared" si="21"/>
        <v>14</v>
      </c>
      <c r="Y88">
        <f t="shared" si="22"/>
        <v>27.500000000000004</v>
      </c>
      <c r="Z88">
        <f t="shared" si="23"/>
        <v>58.5</v>
      </c>
      <c r="AA88" cm="1">
        <f t="array" ref="AA88">SUMPRODUCT((Z88&lt;$Z$2:$Z$225)/COUNTIF($Z$2:$Z$225,$Z$2:$Z$225))+1</f>
        <v>29.999999999999975</v>
      </c>
    </row>
    <row r="89" spans="1:27" x14ac:dyDescent="0.15">
      <c r="A89" t="str">
        <f>CLEAN('2025 Original'!A506)</f>
        <v>Toyota</v>
      </c>
      <c r="B89" t="str">
        <f>CLEAN('2025 Original'!B506)</f>
        <v>Toyota</v>
      </c>
      <c r="C89" t="str">
        <f>CLEAN('2025 Original'!C506)</f>
        <v>Highlander Hybrid</v>
      </c>
      <c r="D89" t="str">
        <f>CLEAN('2025 Original'!D506)</f>
        <v>MPV</v>
      </c>
      <c r="E89" t="str">
        <f>CLEAN('2025 Original'!E506)</f>
        <v>0.55</v>
      </c>
      <c r="F89" t="str">
        <f>CLEAN('2025 Original'!F506)</f>
        <v>30% J</v>
      </c>
      <c r="G89" t="str">
        <f>CLEAN('2025 Original'!G506)</f>
        <v/>
      </c>
      <c r="H89" t="str">
        <f>CLEAN('2025 Original'!H506)</f>
        <v>US</v>
      </c>
      <c r="I89" t="str">
        <f>CLEAN('2025 Original'!I506)</f>
        <v/>
      </c>
      <c r="J89" t="str">
        <f>CLEAN('2025 Original'!J506)</f>
        <v>US</v>
      </c>
      <c r="K89" t="str">
        <f>CLEAN('2025 Original'!K506)</f>
        <v>J</v>
      </c>
      <c r="L89" t="str">
        <f>CLEAN('2025 Original'!L506)</f>
        <v>J</v>
      </c>
      <c r="M89" t="str">
        <f>CLEAN('2025 Original'!M506)</f>
        <v/>
      </c>
      <c r="N89" t="str">
        <f t="shared" si="12"/>
        <v>0.55</v>
      </c>
      <c r="O89" s="70">
        <f t="shared" si="13"/>
        <v>1</v>
      </c>
      <c r="P89">
        <f t="shared" si="14"/>
        <v>1</v>
      </c>
      <c r="Q89">
        <f t="shared" si="15"/>
        <v>0</v>
      </c>
      <c r="S89">
        <f t="shared" si="16"/>
        <v>0</v>
      </c>
      <c r="T89">
        <f t="shared" si="17"/>
        <v>6</v>
      </c>
      <c r="U89">
        <f t="shared" si="18"/>
        <v>0</v>
      </c>
      <c r="V89">
        <f t="shared" si="19"/>
        <v>0</v>
      </c>
      <c r="W89">
        <f t="shared" si="20"/>
        <v>11</v>
      </c>
      <c r="X89">
        <f t="shared" si="21"/>
        <v>14</v>
      </c>
      <c r="Y89">
        <f t="shared" si="22"/>
        <v>27.500000000000004</v>
      </c>
      <c r="Z89">
        <f t="shared" si="23"/>
        <v>58.5</v>
      </c>
      <c r="AA89" cm="1">
        <f t="array" ref="AA89">SUMPRODUCT((Z89&lt;$Z$2:$Z$225)/COUNTIF($Z$2:$Z$225,$Z$2:$Z$225))+1</f>
        <v>29.999999999999975</v>
      </c>
    </row>
    <row r="90" spans="1:27" x14ac:dyDescent="0.15">
      <c r="A90" t="str">
        <f>CLEAN('2025 Original'!A516)</f>
        <v>Toyota</v>
      </c>
      <c r="B90" t="str">
        <f>CLEAN('2025 Original'!B516)</f>
        <v>Toyota</v>
      </c>
      <c r="C90" t="str">
        <f>CLEAN('2025 Original'!C516)</f>
        <v>Tundra</v>
      </c>
      <c r="D90" t="str">
        <f>CLEAN('2025 Original'!D516)</f>
        <v>Truck</v>
      </c>
      <c r="E90" t="str">
        <f>CLEAN('2025 Original'!E516)</f>
        <v>0.55</v>
      </c>
      <c r="F90" t="str">
        <f>CLEAN('2025 Original'!F516)</f>
        <v>15% J</v>
      </c>
      <c r="G90" t="str">
        <f>CLEAN('2025 Original'!G516)</f>
        <v>15% M</v>
      </c>
      <c r="H90" t="str">
        <f>CLEAN('2025 Original'!H516)</f>
        <v>US</v>
      </c>
      <c r="I90" t="str">
        <f>CLEAN('2025 Original'!I516)</f>
        <v/>
      </c>
      <c r="J90" t="str">
        <f>CLEAN('2025 Original'!J516)</f>
        <v>US</v>
      </c>
      <c r="K90" t="str">
        <f>CLEAN('2025 Original'!K516)</f>
        <v/>
      </c>
      <c r="L90" t="str">
        <f>CLEAN('2025 Original'!L516)</f>
        <v>J</v>
      </c>
      <c r="M90" t="str">
        <f>CLEAN('2025 Original'!M516)</f>
        <v/>
      </c>
      <c r="N90" t="str">
        <f t="shared" si="12"/>
        <v>0.55</v>
      </c>
      <c r="O90" s="70">
        <f t="shared" si="13"/>
        <v>1</v>
      </c>
      <c r="P90">
        <f t="shared" si="14"/>
        <v>1</v>
      </c>
      <c r="Q90">
        <f t="shared" si="15"/>
        <v>0</v>
      </c>
      <c r="S90">
        <f t="shared" si="16"/>
        <v>0</v>
      </c>
      <c r="T90">
        <f t="shared" si="17"/>
        <v>6</v>
      </c>
      <c r="U90">
        <f t="shared" si="18"/>
        <v>0</v>
      </c>
      <c r="V90">
        <f t="shared" si="19"/>
        <v>0</v>
      </c>
      <c r="W90">
        <f t="shared" si="20"/>
        <v>11</v>
      </c>
      <c r="X90">
        <f t="shared" si="21"/>
        <v>14</v>
      </c>
      <c r="Y90">
        <f t="shared" si="22"/>
        <v>27.500000000000004</v>
      </c>
      <c r="Z90">
        <f t="shared" si="23"/>
        <v>58.5</v>
      </c>
      <c r="AA90" cm="1">
        <f t="array" ref="AA90">SUMPRODUCT((Z90&lt;$Z$2:$Z$225)/COUNTIF($Z$2:$Z$225,$Z$2:$Z$225))+1</f>
        <v>29.999999999999975</v>
      </c>
    </row>
    <row r="91" spans="1:27" x14ac:dyDescent="0.15">
      <c r="A91" t="str">
        <f>CLEAN('2025 Original'!A526)</f>
        <v>Volkswagen</v>
      </c>
      <c r="B91" t="str">
        <f>CLEAN('2025 Original'!B526)</f>
        <v>Volkswagen</v>
      </c>
      <c r="C91" t="str">
        <f>CLEAN('2025 Original'!C526)</f>
        <v>ID.4 82kWh AWD</v>
      </c>
      <c r="D91" t="str">
        <f>CLEAN('2025 Original'!D526)</f>
        <v>MPV</v>
      </c>
      <c r="E91" t="str">
        <f>CLEAN('2025 Original'!E526)</f>
        <v>0.68</v>
      </c>
      <c r="F91" t="str">
        <f>CLEAN('2025 Original'!F526)</f>
        <v>15% M</v>
      </c>
      <c r="G91" t="str">
        <f>CLEAN('2025 Original'!G526)</f>
        <v/>
      </c>
      <c r="H91" t="str">
        <f>CLEAN('2025 Original'!H526)</f>
        <v>US</v>
      </c>
      <c r="I91" t="str">
        <f>CLEAN('2025 Original'!I526)</f>
        <v/>
      </c>
      <c r="J91" t="str">
        <f>CLEAN('2025 Original'!J526)</f>
        <v/>
      </c>
      <c r="K91" t="str">
        <f>CLEAN('2025 Original'!K526)</f>
        <v>US</v>
      </c>
      <c r="L91" t="str">
        <f>CLEAN('2025 Original'!L526)</f>
        <v>US</v>
      </c>
      <c r="M91" t="str">
        <f>CLEAN('2025 Original'!M526)</f>
        <v/>
      </c>
      <c r="N91" t="str">
        <f t="shared" si="12"/>
        <v>0.68</v>
      </c>
      <c r="O91" s="70">
        <f t="shared" si="13"/>
        <v>1</v>
      </c>
      <c r="P91">
        <f t="shared" si="14"/>
        <v>0</v>
      </c>
      <c r="Q91">
        <f t="shared" si="15"/>
        <v>1</v>
      </c>
      <c r="S91">
        <f t="shared" si="16"/>
        <v>0</v>
      </c>
      <c r="T91">
        <f t="shared" si="17"/>
        <v>6</v>
      </c>
      <c r="U91">
        <f t="shared" si="18"/>
        <v>0</v>
      </c>
      <c r="V91">
        <f t="shared" si="19"/>
        <v>7</v>
      </c>
      <c r="W91">
        <f t="shared" si="20"/>
        <v>11</v>
      </c>
      <c r="X91">
        <f t="shared" si="21"/>
        <v>0</v>
      </c>
      <c r="Y91">
        <f t="shared" si="22"/>
        <v>34</v>
      </c>
      <c r="Z91">
        <f t="shared" si="23"/>
        <v>58</v>
      </c>
      <c r="AA91" cm="1">
        <f t="array" ref="AA91">SUMPRODUCT((Z91&lt;$Z$2:$Z$225)/COUNTIF($Z$2:$Z$225,$Z$2:$Z$225))+1</f>
        <v>30.999999999999982</v>
      </c>
    </row>
    <row r="92" spans="1:27" x14ac:dyDescent="0.15">
      <c r="A92" t="str">
        <f>CLEAN('2025 Original'!A117)</f>
        <v>Ford Motor Company</v>
      </c>
      <c r="B92" t="str">
        <f>CLEAN('2025 Original'!B117)</f>
        <v>Ford</v>
      </c>
      <c r="C92" t="str">
        <f>CLEAN('2025 Original'!C117)</f>
        <v>Bronco</v>
      </c>
      <c r="D92" t="str">
        <f>CLEAN('2025 Original'!D117)</f>
        <v>MPV</v>
      </c>
      <c r="E92" t="str">
        <f>CLEAN('2025 Original'!E117)</f>
        <v>0.42</v>
      </c>
      <c r="F92" t="str">
        <f>CLEAN('2025 Original'!F117)</f>
        <v>16% M</v>
      </c>
      <c r="G92" t="str">
        <f>CLEAN('2025 Original'!G117)</f>
        <v/>
      </c>
      <c r="H92" t="str">
        <f>CLEAN('2025 Original'!H117)</f>
        <v>US</v>
      </c>
      <c r="I92" t="str">
        <f>CLEAN('2025 Original'!I117)</f>
        <v/>
      </c>
      <c r="J92" t="str">
        <f>CLEAN('2025 Original'!J117)</f>
        <v>M (2.3L)</v>
      </c>
      <c r="K92" t="str">
        <f>CLEAN('2025 Original'!K117)</f>
        <v>US (2.7L, 3.0L)</v>
      </c>
      <c r="L92" t="str">
        <f>CLEAN('2025 Original'!L117)</f>
        <v>US</v>
      </c>
      <c r="M92" t="str">
        <f>CLEAN('2025 Original'!M117)</f>
        <v>CH</v>
      </c>
      <c r="N92" t="str">
        <f t="shared" si="12"/>
        <v>0.42</v>
      </c>
      <c r="O92" s="70">
        <f t="shared" si="13"/>
        <v>1</v>
      </c>
      <c r="P92">
        <f t="shared" si="14"/>
        <v>0</v>
      </c>
      <c r="Q92">
        <f t="shared" si="15"/>
        <v>1</v>
      </c>
      <c r="R92">
        <v>1</v>
      </c>
      <c r="S92">
        <f t="shared" si="16"/>
        <v>6</v>
      </c>
      <c r="T92">
        <f t="shared" si="17"/>
        <v>6</v>
      </c>
      <c r="U92">
        <f t="shared" si="18"/>
        <v>6</v>
      </c>
      <c r="V92">
        <f t="shared" si="19"/>
        <v>7</v>
      </c>
      <c r="W92">
        <f t="shared" si="20"/>
        <v>11</v>
      </c>
      <c r="X92">
        <f t="shared" si="21"/>
        <v>0</v>
      </c>
      <c r="Y92">
        <f t="shared" si="22"/>
        <v>21</v>
      </c>
      <c r="Z92">
        <f t="shared" si="23"/>
        <v>57</v>
      </c>
      <c r="AA92" cm="1">
        <f t="array" ref="AA92">SUMPRODUCT((Z92&lt;$Z$2:$Z$225)/COUNTIF($Z$2:$Z$225,$Z$2:$Z$225))+1</f>
        <v>31.999999999999982</v>
      </c>
    </row>
    <row r="93" spans="1:27" x14ac:dyDescent="0.15">
      <c r="A93" t="str">
        <f>CLEAN('2025 Original'!A121)</f>
        <v>Ford Motor Company</v>
      </c>
      <c r="B93" t="str">
        <f>CLEAN('2025 Original'!B121)</f>
        <v>Ford</v>
      </c>
      <c r="C93" t="str">
        <f>CLEAN('2025 Original'!C121)</f>
        <v>Expedition</v>
      </c>
      <c r="D93" t="str">
        <f>CLEAN('2025 Original'!D121)</f>
        <v>MPV</v>
      </c>
      <c r="E93" t="str">
        <f>CLEAN('2025 Original'!E121)</f>
        <v>0.42</v>
      </c>
      <c r="F93" t="str">
        <f>CLEAN('2025 Original'!F121)</f>
        <v>22% M</v>
      </c>
      <c r="G93" t="str">
        <f>CLEAN('2025 Original'!G121)</f>
        <v/>
      </c>
      <c r="H93" t="str">
        <f>CLEAN('2025 Original'!H121)</f>
        <v>US</v>
      </c>
      <c r="I93" t="str">
        <f>CLEAN('2025 Original'!I121)</f>
        <v/>
      </c>
      <c r="J93" t="str">
        <f>CLEAN('2025 Original'!J121)</f>
        <v>M</v>
      </c>
      <c r="K93" t="str">
        <f>CLEAN('2025 Original'!K121)</f>
        <v/>
      </c>
      <c r="L93" t="str">
        <f>CLEAN('2025 Original'!L121)</f>
        <v>US</v>
      </c>
      <c r="M93" t="str">
        <f>CLEAN('2025 Original'!M121)</f>
        <v/>
      </c>
      <c r="N93" t="str">
        <f t="shared" si="12"/>
        <v>0.42</v>
      </c>
      <c r="O93" s="70">
        <f t="shared" si="13"/>
        <v>1</v>
      </c>
      <c r="P93">
        <f t="shared" si="14"/>
        <v>0</v>
      </c>
      <c r="Q93">
        <f t="shared" si="15"/>
        <v>1</v>
      </c>
      <c r="R93">
        <v>1</v>
      </c>
      <c r="S93">
        <f t="shared" si="16"/>
        <v>6</v>
      </c>
      <c r="T93">
        <f t="shared" si="17"/>
        <v>6</v>
      </c>
      <c r="U93">
        <f t="shared" si="18"/>
        <v>6</v>
      </c>
      <c r="V93">
        <f t="shared" si="19"/>
        <v>7</v>
      </c>
      <c r="W93">
        <f t="shared" si="20"/>
        <v>11</v>
      </c>
      <c r="X93">
        <f t="shared" si="21"/>
        <v>0</v>
      </c>
      <c r="Y93">
        <f t="shared" si="22"/>
        <v>21</v>
      </c>
      <c r="Z93">
        <f t="shared" si="23"/>
        <v>57</v>
      </c>
      <c r="AA93" cm="1">
        <f t="array" ref="AA93">SUMPRODUCT((Z93&lt;$Z$2:$Z$225)/COUNTIF($Z$2:$Z$225,$Z$2:$Z$225))+1</f>
        <v>31.999999999999982</v>
      </c>
    </row>
    <row r="94" spans="1:27" x14ac:dyDescent="0.15">
      <c r="A94" t="str">
        <f>CLEAN('2025 Original'!A135)</f>
        <v>GM LLC</v>
      </c>
      <c r="B94" t="str">
        <f>CLEAN('2025 Original'!B135)</f>
        <v>Acura</v>
      </c>
      <c r="C94" t="str">
        <f>CLEAN('2025 Original'!C135)</f>
        <v>ZDX</v>
      </c>
      <c r="D94" t="str">
        <f>CLEAN('2025 Original'!D135)</f>
        <v>MPV</v>
      </c>
      <c r="E94" t="str">
        <f>CLEAN('2025 Original'!E135)</f>
        <v>0.55</v>
      </c>
      <c r="F94" t="str">
        <f>CLEAN('2025 Original'!F135)</f>
        <v>19% M</v>
      </c>
      <c r="G94" t="str">
        <f>CLEAN('2025 Original'!G135)</f>
        <v/>
      </c>
      <c r="H94" t="str">
        <f>CLEAN('2025 Original'!H135)</f>
        <v>US</v>
      </c>
      <c r="I94" t="str">
        <f>CLEAN('2025 Original'!I135)</f>
        <v/>
      </c>
      <c r="J94" t="str">
        <f>CLEAN('2025 Original'!J135)</f>
        <v/>
      </c>
      <c r="K94" t="str">
        <f>CLEAN('2025 Original'!K135)</f>
        <v/>
      </c>
      <c r="L94" t="str">
        <f>CLEAN('2025 Original'!L135)</f>
        <v/>
      </c>
      <c r="M94" t="str">
        <f>CLEAN('2025 Original'!M135)</f>
        <v/>
      </c>
      <c r="N94" t="str">
        <f t="shared" si="12"/>
        <v>0.55</v>
      </c>
      <c r="O94" s="70">
        <f t="shared" si="13"/>
        <v>1</v>
      </c>
      <c r="P94">
        <f t="shared" si="14"/>
        <v>0</v>
      </c>
      <c r="Q94">
        <f t="shared" si="15"/>
        <v>0</v>
      </c>
      <c r="R94">
        <v>1</v>
      </c>
      <c r="S94">
        <f t="shared" si="16"/>
        <v>6</v>
      </c>
      <c r="T94">
        <f t="shared" si="17"/>
        <v>6</v>
      </c>
      <c r="U94">
        <f t="shared" si="18"/>
        <v>6</v>
      </c>
      <c r="V94">
        <f t="shared" si="19"/>
        <v>0</v>
      </c>
      <c r="W94">
        <f t="shared" si="20"/>
        <v>11</v>
      </c>
      <c r="X94">
        <f t="shared" si="21"/>
        <v>0</v>
      </c>
      <c r="Y94">
        <f t="shared" si="22"/>
        <v>27.500000000000004</v>
      </c>
      <c r="Z94">
        <f t="shared" si="23"/>
        <v>56.5</v>
      </c>
      <c r="AA94" cm="1">
        <f t="array" ref="AA94">SUMPRODUCT((Z94&lt;$Z$2:$Z$225)/COUNTIF($Z$2:$Z$225,$Z$2:$Z$225))+1</f>
        <v>32.999999999999986</v>
      </c>
    </row>
    <row r="95" spans="1:27" x14ac:dyDescent="0.15">
      <c r="A95" t="str">
        <f>CLEAN('2025 Original'!A134)</f>
        <v>Ford Motor Company</v>
      </c>
      <c r="B95" t="str">
        <f>CLEAN('2025 Original'!B134)</f>
        <v>Lincoln</v>
      </c>
      <c r="C95" t="str">
        <f>CLEAN('2025 Original'!C134)</f>
        <v>Navigator</v>
      </c>
      <c r="D95" t="str">
        <f>CLEAN('2025 Original'!D134)</f>
        <v>MPV</v>
      </c>
      <c r="E95" t="str">
        <f>CLEAN('2025 Original'!E134)</f>
        <v>0.4</v>
      </c>
      <c r="F95" t="str">
        <f>CLEAN('2025 Original'!F134)</f>
        <v>23% M</v>
      </c>
      <c r="G95" t="str">
        <f>CLEAN('2025 Original'!G134)</f>
        <v/>
      </c>
      <c r="H95" t="str">
        <f>CLEAN('2025 Original'!H134)</f>
        <v>US</v>
      </c>
      <c r="I95" t="str">
        <f>CLEAN('2025 Original'!I134)</f>
        <v/>
      </c>
      <c r="J95" t="str">
        <f>CLEAN('2025 Original'!J134)</f>
        <v>M</v>
      </c>
      <c r="K95" t="str">
        <f>CLEAN('2025 Original'!K134)</f>
        <v/>
      </c>
      <c r="L95" t="str">
        <f>CLEAN('2025 Original'!L134)</f>
        <v>US</v>
      </c>
      <c r="M95" t="str">
        <f>CLEAN('2025 Original'!M134)</f>
        <v/>
      </c>
      <c r="N95" t="str">
        <f t="shared" si="12"/>
        <v>0.4</v>
      </c>
      <c r="O95" s="70">
        <f t="shared" si="13"/>
        <v>1</v>
      </c>
      <c r="P95">
        <f t="shared" si="14"/>
        <v>0</v>
      </c>
      <c r="Q95">
        <f t="shared" si="15"/>
        <v>1</v>
      </c>
      <c r="R95">
        <v>1</v>
      </c>
      <c r="S95">
        <f t="shared" si="16"/>
        <v>6</v>
      </c>
      <c r="T95">
        <f t="shared" si="17"/>
        <v>6</v>
      </c>
      <c r="U95">
        <f t="shared" si="18"/>
        <v>6</v>
      </c>
      <c r="V95">
        <f t="shared" si="19"/>
        <v>7</v>
      </c>
      <c r="W95">
        <f t="shared" si="20"/>
        <v>11</v>
      </c>
      <c r="X95">
        <f t="shared" si="21"/>
        <v>0</v>
      </c>
      <c r="Y95">
        <f t="shared" si="22"/>
        <v>20</v>
      </c>
      <c r="Z95">
        <f t="shared" si="23"/>
        <v>56</v>
      </c>
      <c r="AA95" cm="1">
        <f t="array" ref="AA95">SUMPRODUCT((Z95&lt;$Z$2:$Z$225)/COUNTIF($Z$2:$Z$225,$Z$2:$Z$225))+1</f>
        <v>33.999999999999986</v>
      </c>
    </row>
    <row r="96" spans="1:27" x14ac:dyDescent="0.15">
      <c r="A96" t="str">
        <f>CLEAN('2025 Original'!A196)</f>
        <v>Honda Motor Co., Ltd.</v>
      </c>
      <c r="B96" t="str">
        <f>CLEAN('2025 Original'!B196)</f>
        <v>Honda</v>
      </c>
      <c r="C96" t="str">
        <f>CLEAN('2025 Original'!C196)</f>
        <v>Civic  5Dr</v>
      </c>
      <c r="D96" t="str">
        <f>CLEAN('2025 Original'!D196)</f>
        <v>PC</v>
      </c>
      <c r="E96" t="str">
        <f>CLEAN('2025 Original'!E196)</f>
        <v>0.5</v>
      </c>
      <c r="F96" t="str">
        <f>CLEAN('2025 Original'!F196)</f>
        <v>25% J</v>
      </c>
      <c r="G96" t="str">
        <f>CLEAN('2025 Original'!G196)</f>
        <v/>
      </c>
      <c r="H96" t="str">
        <f>CLEAN('2025 Original'!H196)</f>
        <v>US</v>
      </c>
      <c r="I96" t="str">
        <f>CLEAN('2025 Original'!I196)</f>
        <v/>
      </c>
      <c r="J96" t="str">
        <f>CLEAN('2025 Original'!J196)</f>
        <v>US</v>
      </c>
      <c r="K96" t="str">
        <f>CLEAN('2025 Original'!K196)</f>
        <v/>
      </c>
      <c r="L96" t="str">
        <f>CLEAN('2025 Original'!L196)</f>
        <v>M</v>
      </c>
      <c r="M96" t="str">
        <f>CLEAN('2025 Original'!M196)</f>
        <v/>
      </c>
      <c r="N96" t="str">
        <f t="shared" si="12"/>
        <v>0.5</v>
      </c>
      <c r="O96" s="70">
        <f t="shared" si="13"/>
        <v>1</v>
      </c>
      <c r="P96">
        <f t="shared" si="14"/>
        <v>1</v>
      </c>
      <c r="Q96">
        <f t="shared" si="15"/>
        <v>0</v>
      </c>
      <c r="S96">
        <f t="shared" si="16"/>
        <v>0</v>
      </c>
      <c r="T96">
        <f t="shared" si="17"/>
        <v>6</v>
      </c>
      <c r="U96">
        <f t="shared" si="18"/>
        <v>0</v>
      </c>
      <c r="V96">
        <f t="shared" si="19"/>
        <v>0</v>
      </c>
      <c r="W96">
        <f t="shared" si="20"/>
        <v>11</v>
      </c>
      <c r="X96">
        <f t="shared" si="21"/>
        <v>14</v>
      </c>
      <c r="Y96">
        <f t="shared" si="22"/>
        <v>25</v>
      </c>
      <c r="Z96">
        <f t="shared" si="23"/>
        <v>56</v>
      </c>
      <c r="AA96" cm="1">
        <f t="array" ref="AA96">SUMPRODUCT((Z96&lt;$Z$2:$Z$225)/COUNTIF($Z$2:$Z$225,$Z$2:$Z$225))+1</f>
        <v>33.999999999999986</v>
      </c>
    </row>
    <row r="97" spans="1:27" x14ac:dyDescent="0.15">
      <c r="A97" t="str">
        <f>CLEAN('2025 Original'!A394)</f>
        <v>Nissan North America, Inc</v>
      </c>
      <c r="B97" t="str">
        <f>CLEAN('2025 Original'!B394)</f>
        <v>Nissan</v>
      </c>
      <c r="C97" t="str">
        <f>CLEAN('2025 Original'!C394)</f>
        <v>Altima 4CYL</v>
      </c>
      <c r="D97" t="str">
        <f>CLEAN('2025 Original'!D394)</f>
        <v>PC</v>
      </c>
      <c r="E97" t="str">
        <f>CLEAN('2025 Original'!E394)</f>
        <v>0.5</v>
      </c>
      <c r="F97" t="str">
        <f>CLEAN('2025 Original'!F394)</f>
        <v>15% M</v>
      </c>
      <c r="G97" t="str">
        <f>CLEAN('2025 Original'!G394)</f>
        <v/>
      </c>
      <c r="H97" t="str">
        <f>CLEAN('2025 Original'!H394)</f>
        <v>US</v>
      </c>
      <c r="I97" t="str">
        <f>CLEAN('2025 Original'!I394)</f>
        <v/>
      </c>
      <c r="J97" t="str">
        <f>CLEAN('2025 Original'!J394)</f>
        <v>US</v>
      </c>
      <c r="K97" t="str">
        <f>CLEAN('2025 Original'!K394)</f>
        <v/>
      </c>
      <c r="L97" t="str">
        <f>CLEAN('2025 Original'!L394)</f>
        <v>M</v>
      </c>
      <c r="M97" t="str">
        <f>CLEAN('2025 Original'!M394)</f>
        <v/>
      </c>
      <c r="N97" t="str">
        <f t="shared" si="12"/>
        <v>0.5</v>
      </c>
      <c r="O97" s="70">
        <f t="shared" si="13"/>
        <v>1</v>
      </c>
      <c r="P97">
        <f t="shared" si="14"/>
        <v>1</v>
      </c>
      <c r="Q97">
        <f t="shared" si="15"/>
        <v>0</v>
      </c>
      <c r="S97">
        <f t="shared" si="16"/>
        <v>0</v>
      </c>
      <c r="T97">
        <f t="shared" si="17"/>
        <v>6</v>
      </c>
      <c r="U97">
        <f t="shared" si="18"/>
        <v>0</v>
      </c>
      <c r="V97">
        <f t="shared" si="19"/>
        <v>0</v>
      </c>
      <c r="W97">
        <f t="shared" si="20"/>
        <v>11</v>
      </c>
      <c r="X97">
        <f t="shared" si="21"/>
        <v>14</v>
      </c>
      <c r="Y97">
        <f t="shared" si="22"/>
        <v>25</v>
      </c>
      <c r="Z97">
        <f t="shared" si="23"/>
        <v>56</v>
      </c>
      <c r="AA97" cm="1">
        <f t="array" ref="AA97">SUMPRODUCT((Z97&lt;$Z$2:$Z$225)/COUNTIF($Z$2:$Z$225,$Z$2:$Z$225))+1</f>
        <v>33.999999999999986</v>
      </c>
    </row>
    <row r="98" spans="1:27" x14ac:dyDescent="0.15">
      <c r="A98" t="str">
        <f>CLEAN('2025 Original'!A497)</f>
        <v>Toyota</v>
      </c>
      <c r="B98" t="str">
        <f>CLEAN('2025 Original'!B497)</f>
        <v>Toyota</v>
      </c>
      <c r="C98" t="str">
        <f>CLEAN('2025 Original'!C497)</f>
        <v>Corolla Cross Hybrid</v>
      </c>
      <c r="D98" t="str">
        <f>CLEAN('2025 Original'!D497)</f>
        <v>MPV</v>
      </c>
      <c r="E98" t="str">
        <f>CLEAN('2025 Original'!E497)</f>
        <v>0.5</v>
      </c>
      <c r="F98" t="str">
        <f>CLEAN('2025 Original'!F497)</f>
        <v>40% J</v>
      </c>
      <c r="G98" t="str">
        <f>CLEAN('2025 Original'!G497)</f>
        <v/>
      </c>
      <c r="H98" t="str">
        <f>CLEAN('2025 Original'!H497)</f>
        <v>US</v>
      </c>
      <c r="I98" t="str">
        <f>CLEAN('2025 Original'!I497)</f>
        <v/>
      </c>
      <c r="J98" t="str">
        <f>CLEAN('2025 Original'!J497)</f>
        <v>US</v>
      </c>
      <c r="K98" t="str">
        <f>CLEAN('2025 Original'!K497)</f>
        <v/>
      </c>
      <c r="L98" t="str">
        <f>CLEAN('2025 Original'!L497)</f>
        <v>J</v>
      </c>
      <c r="M98" t="str">
        <f>CLEAN('2025 Original'!M497)</f>
        <v/>
      </c>
      <c r="N98" t="str">
        <f t="shared" si="12"/>
        <v>0.5</v>
      </c>
      <c r="O98" s="70">
        <f t="shared" si="13"/>
        <v>1</v>
      </c>
      <c r="P98">
        <f t="shared" si="14"/>
        <v>1</v>
      </c>
      <c r="Q98">
        <f t="shared" si="15"/>
        <v>0</v>
      </c>
      <c r="S98">
        <f t="shared" si="16"/>
        <v>0</v>
      </c>
      <c r="T98">
        <f t="shared" si="17"/>
        <v>6</v>
      </c>
      <c r="U98">
        <f t="shared" si="18"/>
        <v>0</v>
      </c>
      <c r="V98">
        <f t="shared" si="19"/>
        <v>0</v>
      </c>
      <c r="W98">
        <f t="shared" si="20"/>
        <v>11</v>
      </c>
      <c r="X98">
        <f t="shared" si="21"/>
        <v>14</v>
      </c>
      <c r="Y98">
        <f t="shared" si="22"/>
        <v>25</v>
      </c>
      <c r="Z98">
        <f t="shared" si="23"/>
        <v>56</v>
      </c>
      <c r="AA98" cm="1">
        <f t="array" ref="AA98">SUMPRODUCT((Z98&lt;$Z$2:$Z$225)/COUNTIF($Z$2:$Z$225,$Z$2:$Z$225))+1</f>
        <v>33.999999999999986</v>
      </c>
    </row>
    <row r="99" spans="1:27" x14ac:dyDescent="0.15">
      <c r="A99" t="str">
        <f>CLEAN('2025 Original'!A512)</f>
        <v>Toyota</v>
      </c>
      <c r="B99" t="str">
        <f>CLEAN('2025 Original'!B512)</f>
        <v>Toyota</v>
      </c>
      <c r="C99" t="str">
        <f>CLEAN('2025 Original'!C512)</f>
        <v>Sequoia Hybrid</v>
      </c>
      <c r="D99" t="str">
        <f>CLEAN('2025 Original'!D512)</f>
        <v>MPV</v>
      </c>
      <c r="E99" t="str">
        <f>CLEAN('2025 Original'!E512)</f>
        <v>0.5</v>
      </c>
      <c r="F99" t="str">
        <f>CLEAN('2025 Original'!F512)</f>
        <v>25% J</v>
      </c>
      <c r="G99" t="str">
        <f>CLEAN('2025 Original'!G512)</f>
        <v>15% M</v>
      </c>
      <c r="H99" t="str">
        <f>CLEAN('2025 Original'!H512)</f>
        <v>US</v>
      </c>
      <c r="I99" t="str">
        <f>CLEAN('2025 Original'!I512)</f>
        <v/>
      </c>
      <c r="J99" t="str">
        <f>CLEAN('2025 Original'!J512)</f>
        <v>US</v>
      </c>
      <c r="K99" t="str">
        <f>CLEAN('2025 Original'!K512)</f>
        <v/>
      </c>
      <c r="L99" t="str">
        <f>CLEAN('2025 Original'!L512)</f>
        <v>J</v>
      </c>
      <c r="M99" t="str">
        <f>CLEAN('2025 Original'!M512)</f>
        <v/>
      </c>
      <c r="N99" t="str">
        <f t="shared" si="12"/>
        <v>0.5</v>
      </c>
      <c r="O99" s="70">
        <f t="shared" si="13"/>
        <v>1</v>
      </c>
      <c r="P99">
        <f t="shared" si="14"/>
        <v>1</v>
      </c>
      <c r="Q99">
        <f t="shared" si="15"/>
        <v>0</v>
      </c>
      <c r="S99">
        <f t="shared" si="16"/>
        <v>0</v>
      </c>
      <c r="T99">
        <f t="shared" si="17"/>
        <v>6</v>
      </c>
      <c r="U99">
        <f t="shared" si="18"/>
        <v>0</v>
      </c>
      <c r="V99">
        <f t="shared" si="19"/>
        <v>0</v>
      </c>
      <c r="W99">
        <f t="shared" si="20"/>
        <v>11</v>
      </c>
      <c r="X99">
        <f t="shared" si="21"/>
        <v>14</v>
      </c>
      <c r="Y99">
        <f t="shared" si="22"/>
        <v>25</v>
      </c>
      <c r="Z99">
        <f t="shared" si="23"/>
        <v>56</v>
      </c>
      <c r="AA99" cm="1">
        <f t="array" ref="AA99">SUMPRODUCT((Z99&lt;$Z$2:$Z$225)/COUNTIF($Z$2:$Z$225,$Z$2:$Z$225))+1</f>
        <v>33.999999999999986</v>
      </c>
    </row>
    <row r="100" spans="1:27" x14ac:dyDescent="0.15">
      <c r="A100" t="str">
        <f>CLEAN('2025 Original'!A517)</f>
        <v>Toyota</v>
      </c>
      <c r="B100" t="str">
        <f>CLEAN('2025 Original'!B517)</f>
        <v>Toyota</v>
      </c>
      <c r="C100" t="str">
        <f>CLEAN('2025 Original'!C517)</f>
        <v>Tundra Hybrid</v>
      </c>
      <c r="D100" t="str">
        <f>CLEAN('2025 Original'!D517)</f>
        <v>Truck</v>
      </c>
      <c r="E100" t="str">
        <f>CLEAN('2025 Original'!E517)</f>
        <v>0.5</v>
      </c>
      <c r="F100" t="str">
        <f>CLEAN('2025 Original'!F517)</f>
        <v>25% J</v>
      </c>
      <c r="G100" t="str">
        <f>CLEAN('2025 Original'!G517)</f>
        <v>15% M</v>
      </c>
      <c r="H100" t="str">
        <f>CLEAN('2025 Original'!H517)</f>
        <v>US</v>
      </c>
      <c r="I100" t="str">
        <f>CLEAN('2025 Original'!I517)</f>
        <v/>
      </c>
      <c r="J100" t="str">
        <f>CLEAN('2025 Original'!J517)</f>
        <v>US</v>
      </c>
      <c r="K100" t="str">
        <f>CLEAN('2025 Original'!K517)</f>
        <v/>
      </c>
      <c r="L100" t="str">
        <f>CLEAN('2025 Original'!L517)</f>
        <v>J</v>
      </c>
      <c r="M100" t="str">
        <f>CLEAN('2025 Original'!M517)</f>
        <v/>
      </c>
      <c r="N100" t="str">
        <f t="shared" si="12"/>
        <v>0.5</v>
      </c>
      <c r="O100" s="70">
        <f t="shared" si="13"/>
        <v>1</v>
      </c>
      <c r="P100">
        <f t="shared" si="14"/>
        <v>1</v>
      </c>
      <c r="Q100">
        <f t="shared" si="15"/>
        <v>0</v>
      </c>
      <c r="S100">
        <f t="shared" si="16"/>
        <v>0</v>
      </c>
      <c r="T100">
        <f t="shared" si="17"/>
        <v>6</v>
      </c>
      <c r="U100">
        <f t="shared" si="18"/>
        <v>0</v>
      </c>
      <c r="V100">
        <f t="shared" si="19"/>
        <v>0</v>
      </c>
      <c r="W100">
        <f t="shared" si="20"/>
        <v>11</v>
      </c>
      <c r="X100">
        <f t="shared" si="21"/>
        <v>14</v>
      </c>
      <c r="Y100">
        <f t="shared" si="22"/>
        <v>25</v>
      </c>
      <c r="Z100">
        <f t="shared" si="23"/>
        <v>56</v>
      </c>
      <c r="AA100" cm="1">
        <f t="array" ref="AA100">SUMPRODUCT((Z100&lt;$Z$2:$Z$225)/COUNTIF($Z$2:$Z$225,$Z$2:$Z$225))+1</f>
        <v>33.999999999999986</v>
      </c>
    </row>
    <row r="101" spans="1:27" x14ac:dyDescent="0.15">
      <c r="A101" t="str">
        <f>CLEAN('2025 Original'!A132)</f>
        <v>Ford Motor Company</v>
      </c>
      <c r="B101" t="str">
        <f>CLEAN('2025 Original'!B132)</f>
        <v>Lincoln</v>
      </c>
      <c r="C101" t="str">
        <f>CLEAN('2025 Original'!C132)</f>
        <v>Corsair PHEV</v>
      </c>
      <c r="D101" t="str">
        <f>CLEAN('2025 Original'!D132)</f>
        <v>PC</v>
      </c>
      <c r="E101" t="str">
        <f>CLEAN('2025 Original'!E132)</f>
        <v>0.38</v>
      </c>
      <c r="F101" t="str">
        <f>CLEAN('2025 Original'!F132)</f>
        <v>25% M</v>
      </c>
      <c r="G101" t="str">
        <f>CLEAN('2025 Original'!G132)</f>
        <v/>
      </c>
      <c r="H101" t="str">
        <f>CLEAN('2025 Original'!H132)</f>
        <v>US</v>
      </c>
      <c r="I101" t="str">
        <f>CLEAN('2025 Original'!I132)</f>
        <v/>
      </c>
      <c r="J101" t="str">
        <f>CLEAN('2025 Original'!J132)</f>
        <v>M</v>
      </c>
      <c r="K101" t="str">
        <f>CLEAN('2025 Original'!K132)</f>
        <v/>
      </c>
      <c r="L101" t="str">
        <f>CLEAN('2025 Original'!L132)</f>
        <v>US</v>
      </c>
      <c r="M101" t="str">
        <f>CLEAN('2025 Original'!M132)</f>
        <v/>
      </c>
      <c r="N101" t="str">
        <f t="shared" si="12"/>
        <v>0.38</v>
      </c>
      <c r="O101" s="70">
        <f t="shared" si="13"/>
        <v>1</v>
      </c>
      <c r="P101">
        <f t="shared" si="14"/>
        <v>0</v>
      </c>
      <c r="Q101">
        <f t="shared" si="15"/>
        <v>1</v>
      </c>
      <c r="R101">
        <v>1</v>
      </c>
      <c r="S101">
        <f t="shared" si="16"/>
        <v>6</v>
      </c>
      <c r="T101">
        <f t="shared" si="17"/>
        <v>6</v>
      </c>
      <c r="U101">
        <f t="shared" si="18"/>
        <v>6</v>
      </c>
      <c r="V101">
        <f t="shared" si="19"/>
        <v>7</v>
      </c>
      <c r="W101">
        <f t="shared" si="20"/>
        <v>11</v>
      </c>
      <c r="X101">
        <f t="shared" si="21"/>
        <v>0</v>
      </c>
      <c r="Y101">
        <f t="shared" si="22"/>
        <v>19</v>
      </c>
      <c r="Z101">
        <f t="shared" si="23"/>
        <v>55</v>
      </c>
      <c r="AA101" cm="1">
        <f t="array" ref="AA101">SUMPRODUCT((Z101&lt;$Z$2:$Z$225)/COUNTIF($Z$2:$Z$225,$Z$2:$Z$225))+1</f>
        <v>34.999999999999972</v>
      </c>
    </row>
    <row r="102" spans="1:27" x14ac:dyDescent="0.15">
      <c r="A102" t="str">
        <f>CLEAN('2025 Original'!A244)</f>
        <v>Hyundai Motor Company</v>
      </c>
      <c r="B102" t="str">
        <f>CLEAN('2025 Original'!B244)</f>
        <v>Hyundai</v>
      </c>
      <c r="C102" t="str">
        <f>CLEAN('2025 Original'!C244)</f>
        <v>Santa Fe</v>
      </c>
      <c r="D102" t="str">
        <f>CLEAN('2025 Original'!D244)</f>
        <v>MPV</v>
      </c>
      <c r="E102" t="str">
        <f>CLEAN('2025 Original'!E244)</f>
        <v>0.47</v>
      </c>
      <c r="F102" t="str">
        <f>CLEAN('2025 Original'!F244)</f>
        <v>36% K</v>
      </c>
      <c r="G102" t="str">
        <f>CLEAN('2025 Original'!G244)</f>
        <v/>
      </c>
      <c r="H102" t="str">
        <f>CLEAN('2025 Original'!H244)</f>
        <v>US</v>
      </c>
      <c r="I102" t="str">
        <f>CLEAN('2025 Original'!I244)</f>
        <v/>
      </c>
      <c r="J102" t="str">
        <f>CLEAN('2025 Original'!J244)</f>
        <v>US</v>
      </c>
      <c r="K102" t="str">
        <f>CLEAN('2025 Original'!K244)</f>
        <v/>
      </c>
      <c r="L102" t="str">
        <f>CLEAN('2025 Original'!L244)</f>
        <v>K</v>
      </c>
      <c r="M102" t="str">
        <f>CLEAN('2025 Original'!M244)</f>
        <v/>
      </c>
      <c r="N102" t="str">
        <f t="shared" si="12"/>
        <v>0.47</v>
      </c>
      <c r="O102" s="70">
        <f t="shared" si="13"/>
        <v>1</v>
      </c>
      <c r="P102">
        <f t="shared" si="14"/>
        <v>1</v>
      </c>
      <c r="Q102">
        <f t="shared" si="15"/>
        <v>0</v>
      </c>
      <c r="S102">
        <f t="shared" si="16"/>
        <v>0</v>
      </c>
      <c r="T102">
        <f t="shared" si="17"/>
        <v>6</v>
      </c>
      <c r="U102">
        <f t="shared" si="18"/>
        <v>0</v>
      </c>
      <c r="V102">
        <f t="shared" si="19"/>
        <v>0</v>
      </c>
      <c r="W102">
        <f t="shared" si="20"/>
        <v>11</v>
      </c>
      <c r="X102">
        <f t="shared" si="21"/>
        <v>14</v>
      </c>
      <c r="Y102">
        <f t="shared" si="22"/>
        <v>23.5</v>
      </c>
      <c r="Z102">
        <f t="shared" si="23"/>
        <v>54.5</v>
      </c>
      <c r="AA102" cm="1">
        <f t="array" ref="AA102">SUMPRODUCT((Z102&lt;$Z$2:$Z$225)/COUNTIF($Z$2:$Z$225,$Z$2:$Z$225))+1</f>
        <v>35.999999999999972</v>
      </c>
    </row>
    <row r="103" spans="1:27" x14ac:dyDescent="0.15">
      <c r="A103" t="str">
        <f>CLEAN('2025 Original'!A119)</f>
        <v>Ford Motor Company</v>
      </c>
      <c r="B103" t="str">
        <f>CLEAN('2025 Original'!B119)</f>
        <v>Ford</v>
      </c>
      <c r="C103" t="str">
        <f>CLEAN('2025 Original'!C119)</f>
        <v>Escape</v>
      </c>
      <c r="D103" t="str">
        <f>CLEAN('2025 Original'!D119)</f>
        <v>MPV</v>
      </c>
      <c r="E103" t="str">
        <f>CLEAN('2025 Original'!E119)</f>
        <v>0.36</v>
      </c>
      <c r="F103" t="str">
        <f>CLEAN('2025 Original'!F119)</f>
        <v>27% M</v>
      </c>
      <c r="G103" t="str">
        <f>CLEAN('2025 Original'!G119)</f>
        <v/>
      </c>
      <c r="H103" t="str">
        <f>CLEAN('2025 Original'!H119)</f>
        <v>US</v>
      </c>
      <c r="I103" t="str">
        <f>CLEAN('2025 Original'!I119)</f>
        <v/>
      </c>
      <c r="J103" t="str">
        <f>CLEAN('2025 Original'!J119)</f>
        <v>M (1.5L, 2.5L)</v>
      </c>
      <c r="K103" t="str">
        <f>CLEAN('2025 Original'!K119)</f>
        <v>US (2.0L)</v>
      </c>
      <c r="L103" t="str">
        <f>CLEAN('2025 Original'!L119)</f>
        <v>US</v>
      </c>
      <c r="M103" t="str">
        <f>CLEAN('2025 Original'!M119)</f>
        <v/>
      </c>
      <c r="N103" t="str">
        <f t="shared" si="12"/>
        <v>0.36</v>
      </c>
      <c r="O103" s="70">
        <f t="shared" si="13"/>
        <v>1</v>
      </c>
      <c r="P103">
        <f t="shared" si="14"/>
        <v>0</v>
      </c>
      <c r="Q103">
        <f t="shared" si="15"/>
        <v>1</v>
      </c>
      <c r="R103">
        <v>1</v>
      </c>
      <c r="S103">
        <f t="shared" si="16"/>
        <v>6</v>
      </c>
      <c r="T103">
        <f t="shared" si="17"/>
        <v>6</v>
      </c>
      <c r="U103">
        <f t="shared" si="18"/>
        <v>6</v>
      </c>
      <c r="V103">
        <f t="shared" si="19"/>
        <v>7</v>
      </c>
      <c r="W103">
        <f t="shared" si="20"/>
        <v>11</v>
      </c>
      <c r="X103">
        <f t="shared" si="21"/>
        <v>0</v>
      </c>
      <c r="Y103">
        <f t="shared" si="22"/>
        <v>18</v>
      </c>
      <c r="Z103">
        <f t="shared" si="23"/>
        <v>54</v>
      </c>
      <c r="AA103" cm="1">
        <f t="array" ref="AA103">SUMPRODUCT((Z103&lt;$Z$2:$Z$225)/COUNTIF($Z$2:$Z$225,$Z$2:$Z$225))+1</f>
        <v>36.999999999999972</v>
      </c>
    </row>
    <row r="104" spans="1:27" x14ac:dyDescent="0.15">
      <c r="A104" t="str">
        <f>CLEAN('2025 Original'!A120)</f>
        <v>Ford Motor Company</v>
      </c>
      <c r="B104" t="str">
        <f>CLEAN('2025 Original'!B120)</f>
        <v>Ford</v>
      </c>
      <c r="C104" t="str">
        <f>CLEAN('2025 Original'!C120)</f>
        <v>Escape PHEV</v>
      </c>
      <c r="D104" t="str">
        <f>CLEAN('2025 Original'!D120)</f>
        <v>MPV</v>
      </c>
      <c r="E104" t="str">
        <f>CLEAN('2025 Original'!E120)</f>
        <v>0.36</v>
      </c>
      <c r="F104" t="str">
        <f>CLEAN('2025 Original'!F120)</f>
        <v>27% M</v>
      </c>
      <c r="G104" t="str">
        <f>CLEAN('2025 Original'!G120)</f>
        <v/>
      </c>
      <c r="H104" t="str">
        <f>CLEAN('2025 Original'!H120)</f>
        <v>US</v>
      </c>
      <c r="I104" t="str">
        <f>CLEAN('2025 Original'!I120)</f>
        <v/>
      </c>
      <c r="J104" t="str">
        <f>CLEAN('2025 Original'!J120)</f>
        <v>M (2.5L)</v>
      </c>
      <c r="K104" t="str">
        <f>CLEAN('2025 Original'!K120)</f>
        <v/>
      </c>
      <c r="L104" t="str">
        <f>CLEAN('2025 Original'!L120)</f>
        <v>US</v>
      </c>
      <c r="M104" t="str">
        <f>CLEAN('2025 Original'!M120)</f>
        <v/>
      </c>
      <c r="N104" t="str">
        <f t="shared" si="12"/>
        <v>0.36</v>
      </c>
      <c r="O104" s="70">
        <f t="shared" si="13"/>
        <v>1</v>
      </c>
      <c r="P104">
        <f t="shared" si="14"/>
        <v>0</v>
      </c>
      <c r="Q104">
        <f t="shared" si="15"/>
        <v>1</v>
      </c>
      <c r="R104">
        <v>1</v>
      </c>
      <c r="S104">
        <f t="shared" si="16"/>
        <v>6</v>
      </c>
      <c r="T104">
        <f t="shared" si="17"/>
        <v>6</v>
      </c>
      <c r="U104">
        <f t="shared" si="18"/>
        <v>6</v>
      </c>
      <c r="V104">
        <f t="shared" si="19"/>
        <v>7</v>
      </c>
      <c r="W104">
        <f t="shared" si="20"/>
        <v>11</v>
      </c>
      <c r="X104">
        <f t="shared" si="21"/>
        <v>0</v>
      </c>
      <c r="Y104">
        <f t="shared" si="22"/>
        <v>18</v>
      </c>
      <c r="Z104">
        <f t="shared" si="23"/>
        <v>54</v>
      </c>
      <c r="AA104" cm="1">
        <f t="array" ref="AA104">SUMPRODUCT((Z104&lt;$Z$2:$Z$225)/COUNTIF($Z$2:$Z$225,$Z$2:$Z$225))+1</f>
        <v>36.999999999999972</v>
      </c>
    </row>
    <row r="105" spans="1:27" x14ac:dyDescent="0.15">
      <c r="A105" t="str">
        <f>CLEAN('2025 Original'!A181)</f>
        <v>Honda Motor Co., Ltd.</v>
      </c>
      <c r="B105" t="str">
        <f>CLEAN('2025 Original'!B181)</f>
        <v>Acura</v>
      </c>
      <c r="C105" t="str">
        <f>CLEAN('2025 Original'!C181)</f>
        <v>MDX AWD Type S</v>
      </c>
      <c r="D105" t="str">
        <f>CLEAN('2025 Original'!D181)</f>
        <v>MPV</v>
      </c>
      <c r="E105" t="str">
        <f>CLEAN('2025 Original'!E181)</f>
        <v>0.6</v>
      </c>
      <c r="F105" t="str">
        <f>CLEAN('2025 Original'!F181)</f>
        <v/>
      </c>
      <c r="G105" t="str">
        <f>CLEAN('2025 Original'!G181)</f>
        <v/>
      </c>
      <c r="H105" t="str">
        <f>CLEAN('2025 Original'!H181)</f>
        <v>US</v>
      </c>
      <c r="I105" t="str">
        <f>CLEAN('2025 Original'!I181)</f>
        <v/>
      </c>
      <c r="J105" t="str">
        <f>CLEAN('2025 Original'!J181)</f>
        <v>J</v>
      </c>
      <c r="K105" t="str">
        <f>CLEAN('2025 Original'!K181)</f>
        <v/>
      </c>
      <c r="L105" t="str">
        <f>CLEAN('2025 Original'!L181)</f>
        <v>US</v>
      </c>
      <c r="M105" t="str">
        <f>CLEAN('2025 Original'!M181)</f>
        <v/>
      </c>
      <c r="N105" t="str">
        <f t="shared" si="12"/>
        <v>0.6</v>
      </c>
      <c r="O105" s="70">
        <f t="shared" si="13"/>
        <v>1</v>
      </c>
      <c r="P105">
        <f t="shared" si="14"/>
        <v>0</v>
      </c>
      <c r="Q105">
        <f t="shared" si="15"/>
        <v>1</v>
      </c>
      <c r="S105">
        <f t="shared" si="16"/>
        <v>0</v>
      </c>
      <c r="T105">
        <f t="shared" si="17"/>
        <v>6</v>
      </c>
      <c r="U105">
        <f t="shared" si="18"/>
        <v>0</v>
      </c>
      <c r="V105">
        <f t="shared" si="19"/>
        <v>7</v>
      </c>
      <c r="W105">
        <f t="shared" si="20"/>
        <v>11</v>
      </c>
      <c r="X105">
        <f t="shared" si="21"/>
        <v>0</v>
      </c>
      <c r="Y105">
        <f t="shared" si="22"/>
        <v>30</v>
      </c>
      <c r="Z105">
        <f t="shared" si="23"/>
        <v>54</v>
      </c>
      <c r="AA105" cm="1">
        <f t="array" ref="AA105">SUMPRODUCT((Z105&lt;$Z$2:$Z$225)/COUNTIF($Z$2:$Z$225,$Z$2:$Z$225))+1</f>
        <v>36.999999999999972</v>
      </c>
    </row>
    <row r="106" spans="1:27" x14ac:dyDescent="0.15">
      <c r="A106" t="str">
        <f>CLEAN('2025 Original'!A191)</f>
        <v>Honda Motor Co., Ltd.</v>
      </c>
      <c r="B106" t="str">
        <f>CLEAN('2025 Original'!B191)</f>
        <v>Honda</v>
      </c>
      <c r="C106" t="str">
        <f>CLEAN('2025 Original'!C191)</f>
        <v>Accord</v>
      </c>
      <c r="D106" t="str">
        <f>CLEAN('2025 Original'!D191)</f>
        <v>PC</v>
      </c>
      <c r="E106" t="str">
        <f>CLEAN('2025 Original'!E191)</f>
        <v>0.6</v>
      </c>
      <c r="F106" t="str">
        <f>CLEAN('2025 Original'!F191)</f>
        <v/>
      </c>
      <c r="G106" t="str">
        <f>CLEAN('2025 Original'!G191)</f>
        <v/>
      </c>
      <c r="H106" t="str">
        <f>CLEAN('2025 Original'!H191)</f>
        <v>US</v>
      </c>
      <c r="I106" t="str">
        <f>CLEAN('2025 Original'!I191)</f>
        <v/>
      </c>
      <c r="J106" t="str">
        <f>CLEAN('2025 Original'!J191)</f>
        <v>J</v>
      </c>
      <c r="K106" t="str">
        <f>CLEAN('2025 Original'!K191)</f>
        <v/>
      </c>
      <c r="L106" t="str">
        <f>CLEAN('2025 Original'!L191)</f>
        <v>US</v>
      </c>
      <c r="M106" t="str">
        <f>CLEAN('2025 Original'!M191)</f>
        <v/>
      </c>
      <c r="N106" t="str">
        <f t="shared" si="12"/>
        <v>0.6</v>
      </c>
      <c r="O106" s="70">
        <f t="shared" si="13"/>
        <v>1</v>
      </c>
      <c r="P106">
        <f t="shared" si="14"/>
        <v>0</v>
      </c>
      <c r="Q106">
        <f t="shared" si="15"/>
        <v>1</v>
      </c>
      <c r="S106">
        <f t="shared" si="16"/>
        <v>0</v>
      </c>
      <c r="T106">
        <f t="shared" si="17"/>
        <v>6</v>
      </c>
      <c r="U106">
        <f t="shared" si="18"/>
        <v>0</v>
      </c>
      <c r="V106">
        <f t="shared" si="19"/>
        <v>7</v>
      </c>
      <c r="W106">
        <f t="shared" si="20"/>
        <v>11</v>
      </c>
      <c r="X106">
        <f t="shared" si="21"/>
        <v>0</v>
      </c>
      <c r="Y106">
        <f t="shared" si="22"/>
        <v>30</v>
      </c>
      <c r="Z106">
        <f t="shared" si="23"/>
        <v>54</v>
      </c>
      <c r="AA106" cm="1">
        <f t="array" ref="AA106">SUMPRODUCT((Z106&lt;$Z$2:$Z$225)/COUNTIF($Z$2:$Z$225,$Z$2:$Z$225))+1</f>
        <v>36.999999999999972</v>
      </c>
    </row>
    <row r="107" spans="1:27" x14ac:dyDescent="0.15">
      <c r="A107" t="str">
        <f>CLEAN('2025 Original'!A209)</f>
        <v>Honda Motor Co., Ltd.</v>
      </c>
      <c r="B107" t="str">
        <f>CLEAN('2025 Original'!B209)</f>
        <v>Honda</v>
      </c>
      <c r="C107" t="str">
        <f>CLEAN('2025 Original'!C209)</f>
        <v>CR-V FWD</v>
      </c>
      <c r="D107" t="str">
        <f>CLEAN('2025 Original'!D209)</f>
        <v>MPV</v>
      </c>
      <c r="E107" t="str">
        <f>CLEAN('2025 Original'!E209)</f>
        <v>0.6</v>
      </c>
      <c r="F107" t="str">
        <f>CLEAN('2025 Original'!F209)</f>
        <v>15% J</v>
      </c>
      <c r="G107" t="str">
        <f>CLEAN('2025 Original'!G209)</f>
        <v/>
      </c>
      <c r="H107" t="str">
        <f>CLEAN('2025 Original'!H209)</f>
        <v>US</v>
      </c>
      <c r="I107" t="str">
        <f>CLEAN('2025 Original'!I209)</f>
        <v/>
      </c>
      <c r="J107" t="str">
        <f>CLEAN('2025 Original'!J209)</f>
        <v>J</v>
      </c>
      <c r="K107" t="str">
        <f>CLEAN('2025 Original'!K209)</f>
        <v/>
      </c>
      <c r="L107" t="str">
        <f>CLEAN('2025 Original'!L209)</f>
        <v>US</v>
      </c>
      <c r="M107" t="str">
        <f>CLEAN('2025 Original'!M209)</f>
        <v/>
      </c>
      <c r="N107" t="str">
        <f t="shared" si="12"/>
        <v>0.6</v>
      </c>
      <c r="O107" s="70">
        <f t="shared" si="13"/>
        <v>1</v>
      </c>
      <c r="P107">
        <f t="shared" si="14"/>
        <v>0</v>
      </c>
      <c r="Q107">
        <f t="shared" si="15"/>
        <v>1</v>
      </c>
      <c r="S107">
        <f t="shared" si="16"/>
        <v>0</v>
      </c>
      <c r="T107">
        <f t="shared" si="17"/>
        <v>6</v>
      </c>
      <c r="U107">
        <f t="shared" si="18"/>
        <v>0</v>
      </c>
      <c r="V107">
        <f t="shared" si="19"/>
        <v>7</v>
      </c>
      <c r="W107">
        <f t="shared" si="20"/>
        <v>11</v>
      </c>
      <c r="X107">
        <f t="shared" si="21"/>
        <v>0</v>
      </c>
      <c r="Y107">
        <f t="shared" si="22"/>
        <v>30</v>
      </c>
      <c r="Z107">
        <f t="shared" si="23"/>
        <v>54</v>
      </c>
      <c r="AA107" cm="1">
        <f t="array" ref="AA107">SUMPRODUCT((Z107&lt;$Z$2:$Z$225)/COUNTIF($Z$2:$Z$225,$Z$2:$Z$225))+1</f>
        <v>36.999999999999972</v>
      </c>
    </row>
    <row r="108" spans="1:27" x14ac:dyDescent="0.15">
      <c r="A108" t="str">
        <f>CLEAN('2025 Original'!A211)</f>
        <v>Honda Motor Co., Ltd.</v>
      </c>
      <c r="B108" t="str">
        <f>CLEAN('2025 Original'!B211)</f>
        <v>Honda</v>
      </c>
      <c r="C108" t="str">
        <f>CLEAN('2025 Original'!C211)</f>
        <v>CR-V FWD</v>
      </c>
      <c r="D108" t="str">
        <f>CLEAN('2025 Original'!D211)</f>
        <v>MPV</v>
      </c>
      <c r="E108" t="str">
        <f>CLEAN('2025 Original'!E211)</f>
        <v>0.6</v>
      </c>
      <c r="F108" t="str">
        <f>CLEAN('2025 Original'!F211)</f>
        <v>15% J</v>
      </c>
      <c r="G108" t="str">
        <f>CLEAN('2025 Original'!G211)</f>
        <v/>
      </c>
      <c r="H108" t="str">
        <f>CLEAN('2025 Original'!H211)</f>
        <v>US</v>
      </c>
      <c r="I108" t="str">
        <f>CLEAN('2025 Original'!I211)</f>
        <v/>
      </c>
      <c r="J108" t="str">
        <f>CLEAN('2025 Original'!J211)</f>
        <v>J</v>
      </c>
      <c r="K108" t="str">
        <f>CLEAN('2025 Original'!K211)</f>
        <v/>
      </c>
      <c r="L108" t="str">
        <f>CLEAN('2025 Original'!L211)</f>
        <v>US</v>
      </c>
      <c r="M108" t="str">
        <f>CLEAN('2025 Original'!M211)</f>
        <v/>
      </c>
      <c r="N108" t="str">
        <f t="shared" si="12"/>
        <v>0.6</v>
      </c>
      <c r="O108" s="70">
        <f t="shared" si="13"/>
        <v>1</v>
      </c>
      <c r="P108">
        <f t="shared" si="14"/>
        <v>0</v>
      </c>
      <c r="Q108">
        <f t="shared" si="15"/>
        <v>1</v>
      </c>
      <c r="S108">
        <f t="shared" si="16"/>
        <v>0</v>
      </c>
      <c r="T108">
        <f t="shared" si="17"/>
        <v>6</v>
      </c>
      <c r="U108">
        <f t="shared" si="18"/>
        <v>0</v>
      </c>
      <c r="V108">
        <f t="shared" si="19"/>
        <v>7</v>
      </c>
      <c r="W108">
        <f t="shared" si="20"/>
        <v>11</v>
      </c>
      <c r="X108">
        <f t="shared" si="21"/>
        <v>0</v>
      </c>
      <c r="Y108">
        <f t="shared" si="22"/>
        <v>30</v>
      </c>
      <c r="Z108">
        <f t="shared" si="23"/>
        <v>54</v>
      </c>
      <c r="AA108" cm="1">
        <f t="array" ref="AA108">SUMPRODUCT((Z108&lt;$Z$2:$Z$225)/COUNTIF($Z$2:$Z$225,$Z$2:$Z$225))+1</f>
        <v>36.999999999999972</v>
      </c>
    </row>
    <row r="109" spans="1:27" x14ac:dyDescent="0.15">
      <c r="A109" t="str">
        <f>CLEAN('2025 Original'!A304)</f>
        <v>Kia Motors</v>
      </c>
      <c r="B109" t="str">
        <f>CLEAN('2025 Original'!B304)</f>
        <v>Kia</v>
      </c>
      <c r="C109" t="str">
        <f>CLEAN('2025 Original'!C304)</f>
        <v>Telluride</v>
      </c>
      <c r="D109" t="str">
        <f>CLEAN('2025 Original'!D304)</f>
        <v>MPV</v>
      </c>
      <c r="E109" t="str">
        <f>CLEAN('2025 Original'!E304)</f>
        <v>0.6</v>
      </c>
      <c r="F109" t="str">
        <f>CLEAN('2025 Original'!F304)</f>
        <v>30% K</v>
      </c>
      <c r="G109" t="str">
        <f>CLEAN('2025 Original'!G304)</f>
        <v/>
      </c>
      <c r="H109" t="str">
        <f>CLEAN('2025 Original'!H304)</f>
        <v>US</v>
      </c>
      <c r="I109" t="str">
        <f>CLEAN('2025 Original'!I304)</f>
        <v/>
      </c>
      <c r="J109" t="str">
        <f>CLEAN('2025 Original'!J304)</f>
        <v>K</v>
      </c>
      <c r="K109" t="str">
        <f>CLEAN('2025 Original'!K304)</f>
        <v/>
      </c>
      <c r="L109" t="str">
        <f>CLEAN('2025 Original'!L304)</f>
        <v>US</v>
      </c>
      <c r="M109" t="str">
        <f>CLEAN('2025 Original'!M304)</f>
        <v/>
      </c>
      <c r="N109" t="str">
        <f t="shared" si="12"/>
        <v>0.6</v>
      </c>
      <c r="O109" s="70">
        <f t="shared" si="13"/>
        <v>1</v>
      </c>
      <c r="P109">
        <f t="shared" si="14"/>
        <v>0</v>
      </c>
      <c r="Q109">
        <f t="shared" si="15"/>
        <v>1</v>
      </c>
      <c r="S109">
        <f t="shared" si="16"/>
        <v>0</v>
      </c>
      <c r="T109">
        <f t="shared" si="17"/>
        <v>6</v>
      </c>
      <c r="U109">
        <f t="shared" si="18"/>
        <v>0</v>
      </c>
      <c r="V109">
        <f t="shared" si="19"/>
        <v>7</v>
      </c>
      <c r="W109">
        <f t="shared" si="20"/>
        <v>11</v>
      </c>
      <c r="X109">
        <f t="shared" si="21"/>
        <v>0</v>
      </c>
      <c r="Y109">
        <f t="shared" si="22"/>
        <v>30</v>
      </c>
      <c r="Z109">
        <f t="shared" si="23"/>
        <v>54</v>
      </c>
      <c r="AA109" cm="1">
        <f t="array" ref="AA109">SUMPRODUCT((Z109&lt;$Z$2:$Z$225)/COUNTIF($Z$2:$Z$225,$Z$2:$Z$225))+1</f>
        <v>36.999999999999972</v>
      </c>
    </row>
    <row r="110" spans="1:27" x14ac:dyDescent="0.15">
      <c r="A110" t="str">
        <f>CLEAN('2025 Original'!A518)</f>
        <v>Volkswagen</v>
      </c>
      <c r="B110" t="str">
        <f>CLEAN('2025 Original'!B518)</f>
        <v>Volkswagen</v>
      </c>
      <c r="C110" t="str">
        <f>CLEAN('2025 Original'!C518)</f>
        <v>Atlas 4Motion</v>
      </c>
      <c r="D110" t="str">
        <f>CLEAN('2025 Original'!D518)</f>
        <v>MPV</v>
      </c>
      <c r="E110" t="str">
        <f>CLEAN('2025 Original'!E518)</f>
        <v>0.6</v>
      </c>
      <c r="F110" t="str">
        <f>CLEAN('2025 Original'!F518)</f>
        <v>31% M</v>
      </c>
      <c r="G110" t="str">
        <f>CLEAN('2025 Original'!G518)</f>
        <v/>
      </c>
      <c r="H110" t="str">
        <f>CLEAN('2025 Original'!H518)</f>
        <v>US</v>
      </c>
      <c r="I110" t="str">
        <f>CLEAN('2025 Original'!I518)</f>
        <v/>
      </c>
      <c r="J110" t="str">
        <f>CLEAN('2025 Original'!J518)</f>
        <v>M</v>
      </c>
      <c r="K110" t="str">
        <f>CLEAN('2025 Original'!K518)</f>
        <v/>
      </c>
      <c r="L110" t="str">
        <f>CLEAN('2025 Original'!L518)</f>
        <v>US</v>
      </c>
      <c r="M110" t="str">
        <f>CLEAN('2025 Original'!M518)</f>
        <v/>
      </c>
      <c r="N110" t="str">
        <f t="shared" si="12"/>
        <v>0.6</v>
      </c>
      <c r="O110" s="70">
        <f t="shared" si="13"/>
        <v>1</v>
      </c>
      <c r="P110">
        <f t="shared" si="14"/>
        <v>0</v>
      </c>
      <c r="Q110">
        <f t="shared" si="15"/>
        <v>1</v>
      </c>
      <c r="S110">
        <f t="shared" si="16"/>
        <v>0</v>
      </c>
      <c r="T110">
        <f t="shared" si="17"/>
        <v>6</v>
      </c>
      <c r="U110">
        <f t="shared" si="18"/>
        <v>0</v>
      </c>
      <c r="V110">
        <f t="shared" si="19"/>
        <v>7</v>
      </c>
      <c r="W110">
        <f t="shared" si="20"/>
        <v>11</v>
      </c>
      <c r="X110">
        <f t="shared" si="21"/>
        <v>0</v>
      </c>
      <c r="Y110">
        <f t="shared" si="22"/>
        <v>30</v>
      </c>
      <c r="Z110">
        <f t="shared" si="23"/>
        <v>54</v>
      </c>
      <c r="AA110" cm="1">
        <f t="array" ref="AA110">SUMPRODUCT((Z110&lt;$Z$2:$Z$225)/COUNTIF($Z$2:$Z$225,$Z$2:$Z$225))+1</f>
        <v>36.999999999999972</v>
      </c>
    </row>
    <row r="111" spans="1:27" x14ac:dyDescent="0.15">
      <c r="A111" t="str">
        <f>CLEAN('2025 Original'!A136)</f>
        <v>GM LLC</v>
      </c>
      <c r="B111" t="str">
        <f>CLEAN('2025 Original'!B136)</f>
        <v>Buick</v>
      </c>
      <c r="C111" t="str">
        <f>CLEAN('2025 Original'!C136)</f>
        <v>Enclave</v>
      </c>
      <c r="D111" t="str">
        <f>CLEAN('2025 Original'!D136)</f>
        <v>MPV</v>
      </c>
      <c r="E111" t="str">
        <f>CLEAN('2025 Original'!E136)</f>
        <v>0.35</v>
      </c>
      <c r="F111" t="str">
        <f>CLEAN('2025 Original'!F136)</f>
        <v>22% M</v>
      </c>
      <c r="G111" t="str">
        <f>CLEAN('2025 Original'!G136)</f>
        <v/>
      </c>
      <c r="H111" t="str">
        <f>CLEAN('2025 Original'!H136)</f>
        <v>US</v>
      </c>
      <c r="I111" t="str">
        <f>CLEAN('2025 Original'!I136)</f>
        <v/>
      </c>
      <c r="J111" t="str">
        <f>CLEAN('2025 Original'!J136)</f>
        <v>M</v>
      </c>
      <c r="K111" t="str">
        <f>CLEAN('2025 Original'!K136)</f>
        <v/>
      </c>
      <c r="L111" t="str">
        <f>CLEAN('2025 Original'!L136)</f>
        <v>US</v>
      </c>
      <c r="M111" t="str">
        <f>CLEAN('2025 Original'!M136)</f>
        <v/>
      </c>
      <c r="N111" t="str">
        <f t="shared" si="12"/>
        <v>0.35</v>
      </c>
      <c r="O111" s="70">
        <f t="shared" si="13"/>
        <v>1</v>
      </c>
      <c r="P111">
        <f t="shared" si="14"/>
        <v>0</v>
      </c>
      <c r="Q111">
        <f t="shared" si="15"/>
        <v>1</v>
      </c>
      <c r="R111">
        <v>1</v>
      </c>
      <c r="S111">
        <f t="shared" si="16"/>
        <v>6</v>
      </c>
      <c r="T111">
        <f t="shared" si="17"/>
        <v>6</v>
      </c>
      <c r="U111">
        <f t="shared" si="18"/>
        <v>6</v>
      </c>
      <c r="V111">
        <f t="shared" si="19"/>
        <v>7</v>
      </c>
      <c r="W111">
        <f t="shared" si="20"/>
        <v>11</v>
      </c>
      <c r="X111">
        <f t="shared" si="21"/>
        <v>0</v>
      </c>
      <c r="Y111">
        <f t="shared" si="22"/>
        <v>17.5</v>
      </c>
      <c r="Z111">
        <f t="shared" si="23"/>
        <v>53.5</v>
      </c>
      <c r="AA111" cm="1">
        <f t="array" ref="AA111">SUMPRODUCT((Z111&lt;$Z$2:$Z$225)/COUNTIF($Z$2:$Z$225,$Z$2:$Z$225))+1</f>
        <v>37.999999999999972</v>
      </c>
    </row>
    <row r="112" spans="1:27" x14ac:dyDescent="0.15">
      <c r="A112" t="str">
        <f>CLEAN('2025 Original'!A164)</f>
        <v>GM LLC</v>
      </c>
      <c r="B112" t="str">
        <f>CLEAN('2025 Original'!B164)</f>
        <v>Chevy</v>
      </c>
      <c r="C112" t="str">
        <f>CLEAN('2025 Original'!C164)</f>
        <v>Traverse</v>
      </c>
      <c r="D112" t="str">
        <f>CLEAN('2025 Original'!D164)</f>
        <v>MPV</v>
      </c>
      <c r="E112" t="str">
        <f>CLEAN('2025 Original'!E164)</f>
        <v>0.35</v>
      </c>
      <c r="F112" t="str">
        <f>CLEAN('2025 Original'!F164)</f>
        <v>22% M</v>
      </c>
      <c r="G112" t="str">
        <f>CLEAN('2025 Original'!G164)</f>
        <v/>
      </c>
      <c r="H112" t="str">
        <f>CLEAN('2025 Original'!H164)</f>
        <v>US</v>
      </c>
      <c r="I112" t="str">
        <f>CLEAN('2025 Original'!I164)</f>
        <v/>
      </c>
      <c r="J112" t="str">
        <f>CLEAN('2025 Original'!J164)</f>
        <v>M</v>
      </c>
      <c r="K112" t="str">
        <f>CLEAN('2025 Original'!K164)</f>
        <v/>
      </c>
      <c r="L112" t="str">
        <f>CLEAN('2025 Original'!L164)</f>
        <v>US</v>
      </c>
      <c r="M112" t="str">
        <f>CLEAN('2025 Original'!M164)</f>
        <v/>
      </c>
      <c r="N112" t="str">
        <f t="shared" si="12"/>
        <v>0.35</v>
      </c>
      <c r="O112" s="70">
        <f t="shared" si="13"/>
        <v>1</v>
      </c>
      <c r="P112">
        <f t="shared" si="14"/>
        <v>0</v>
      </c>
      <c r="Q112">
        <f t="shared" si="15"/>
        <v>1</v>
      </c>
      <c r="R112">
        <v>1</v>
      </c>
      <c r="S112">
        <f t="shared" si="16"/>
        <v>6</v>
      </c>
      <c r="T112">
        <f t="shared" si="17"/>
        <v>6</v>
      </c>
      <c r="U112">
        <f t="shared" si="18"/>
        <v>6</v>
      </c>
      <c r="V112">
        <f t="shared" si="19"/>
        <v>7</v>
      </c>
      <c r="W112">
        <f t="shared" si="20"/>
        <v>11</v>
      </c>
      <c r="X112">
        <f t="shared" si="21"/>
        <v>0</v>
      </c>
      <c r="Y112">
        <f t="shared" si="22"/>
        <v>17.5</v>
      </c>
      <c r="Z112">
        <f t="shared" si="23"/>
        <v>53.5</v>
      </c>
      <c r="AA112" cm="1">
        <f t="array" ref="AA112">SUMPRODUCT((Z112&lt;$Z$2:$Z$225)/COUNTIF($Z$2:$Z$225,$Z$2:$Z$225))+1</f>
        <v>37.999999999999972</v>
      </c>
    </row>
    <row r="113" spans="1:27" x14ac:dyDescent="0.15">
      <c r="A113" t="str">
        <f>CLEAN('2025 Original'!A165)</f>
        <v>GM LLC</v>
      </c>
      <c r="B113" t="str">
        <f>CLEAN('2025 Original'!B165)</f>
        <v>GMC</v>
      </c>
      <c r="C113" t="str">
        <f>CLEAN('2025 Original'!C165)</f>
        <v>Acadia</v>
      </c>
      <c r="D113" t="str">
        <f>CLEAN('2025 Original'!D165)</f>
        <v>MPV</v>
      </c>
      <c r="E113" t="str">
        <f>CLEAN('2025 Original'!E165)</f>
        <v>0.35</v>
      </c>
      <c r="F113" t="str">
        <f>CLEAN('2025 Original'!F165)</f>
        <v>22% M</v>
      </c>
      <c r="G113" t="str">
        <f>CLEAN('2025 Original'!G165)</f>
        <v/>
      </c>
      <c r="H113" t="str">
        <f>CLEAN('2025 Original'!H165)</f>
        <v>US</v>
      </c>
      <c r="I113" t="str">
        <f>CLEAN('2025 Original'!I165)</f>
        <v/>
      </c>
      <c r="J113" t="str">
        <f>CLEAN('2025 Original'!J165)</f>
        <v>M</v>
      </c>
      <c r="K113" t="str">
        <f>CLEAN('2025 Original'!K165)</f>
        <v/>
      </c>
      <c r="L113" t="str">
        <f>CLEAN('2025 Original'!L165)</f>
        <v>US</v>
      </c>
      <c r="M113" t="str">
        <f>CLEAN('2025 Original'!M165)</f>
        <v/>
      </c>
      <c r="N113" t="str">
        <f t="shared" si="12"/>
        <v>0.35</v>
      </c>
      <c r="O113" s="70">
        <f t="shared" si="13"/>
        <v>1</v>
      </c>
      <c r="P113">
        <f t="shared" si="14"/>
        <v>0</v>
      </c>
      <c r="Q113">
        <f t="shared" si="15"/>
        <v>1</v>
      </c>
      <c r="R113">
        <v>1</v>
      </c>
      <c r="S113">
        <f t="shared" si="16"/>
        <v>6</v>
      </c>
      <c r="T113">
        <f t="shared" si="17"/>
        <v>6</v>
      </c>
      <c r="U113">
        <f t="shared" si="18"/>
        <v>6</v>
      </c>
      <c r="V113">
        <f t="shared" si="19"/>
        <v>7</v>
      </c>
      <c r="W113">
        <f t="shared" si="20"/>
        <v>11</v>
      </c>
      <c r="X113">
        <f t="shared" si="21"/>
        <v>0</v>
      </c>
      <c r="Y113">
        <f t="shared" si="22"/>
        <v>17.5</v>
      </c>
      <c r="Z113">
        <f t="shared" si="23"/>
        <v>53.5</v>
      </c>
      <c r="AA113" cm="1">
        <f t="array" ref="AA113">SUMPRODUCT((Z113&lt;$Z$2:$Z$225)/COUNTIF($Z$2:$Z$225,$Z$2:$Z$225))+1</f>
        <v>37.999999999999972</v>
      </c>
    </row>
    <row r="114" spans="1:27" x14ac:dyDescent="0.15">
      <c r="A114" t="str">
        <f>CLEAN('2025 Original'!A468)</f>
        <v>Toyota</v>
      </c>
      <c r="B114" t="str">
        <f>CLEAN('2025 Original'!B468)</f>
        <v>Lexus</v>
      </c>
      <c r="C114" t="str">
        <f>CLEAN('2025 Original'!C468)</f>
        <v>ES 300h</v>
      </c>
      <c r="D114" t="str">
        <f>CLEAN('2025 Original'!D468)</f>
        <v>PC</v>
      </c>
      <c r="E114" t="str">
        <f>CLEAN('2025 Original'!E468)</f>
        <v>0.45</v>
      </c>
      <c r="F114" t="str">
        <f>CLEAN('2025 Original'!F468)</f>
        <v>40% J</v>
      </c>
      <c r="G114" t="str">
        <f>CLEAN('2025 Original'!G468)</f>
        <v/>
      </c>
      <c r="H114" t="str">
        <f>CLEAN('2025 Original'!H468)</f>
        <v>US</v>
      </c>
      <c r="I114" t="str">
        <f>CLEAN('2025 Original'!I468)</f>
        <v/>
      </c>
      <c r="J114" t="str">
        <f>CLEAN('2025 Original'!J468)</f>
        <v>US</v>
      </c>
      <c r="K114" t="str">
        <f>CLEAN('2025 Original'!K468)</f>
        <v/>
      </c>
      <c r="L114" t="str">
        <f>CLEAN('2025 Original'!L468)</f>
        <v>J</v>
      </c>
      <c r="M114" t="str">
        <f>CLEAN('2025 Original'!M468)</f>
        <v/>
      </c>
      <c r="N114" t="str">
        <f t="shared" si="12"/>
        <v>0.45</v>
      </c>
      <c r="O114" s="70">
        <f t="shared" si="13"/>
        <v>1</v>
      </c>
      <c r="P114">
        <f t="shared" si="14"/>
        <v>1</v>
      </c>
      <c r="Q114">
        <f t="shared" si="15"/>
        <v>0</v>
      </c>
      <c r="S114">
        <f t="shared" si="16"/>
        <v>0</v>
      </c>
      <c r="T114">
        <f t="shared" si="17"/>
        <v>6</v>
      </c>
      <c r="U114">
        <f t="shared" si="18"/>
        <v>0</v>
      </c>
      <c r="V114">
        <f t="shared" si="19"/>
        <v>0</v>
      </c>
      <c r="W114">
        <f t="shared" si="20"/>
        <v>11</v>
      </c>
      <c r="X114">
        <f t="shared" si="21"/>
        <v>14</v>
      </c>
      <c r="Y114">
        <f t="shared" si="22"/>
        <v>22.5</v>
      </c>
      <c r="Z114">
        <f t="shared" si="23"/>
        <v>53.5</v>
      </c>
      <c r="AA114" cm="1">
        <f t="array" ref="AA114">SUMPRODUCT((Z114&lt;$Z$2:$Z$225)/COUNTIF($Z$2:$Z$225,$Z$2:$Z$225))+1</f>
        <v>37.999999999999972</v>
      </c>
    </row>
    <row r="115" spans="1:27" x14ac:dyDescent="0.15">
      <c r="A115" t="str">
        <f>CLEAN('2025 Original'!A488)</f>
        <v>Toyota</v>
      </c>
      <c r="B115" t="str">
        <f>CLEAN('2025 Original'!B488)</f>
        <v>Lexus</v>
      </c>
      <c r="C115" t="str">
        <f>CLEAN('2025 Original'!C488)</f>
        <v>TX 500h</v>
      </c>
      <c r="D115" t="str">
        <f>CLEAN('2025 Original'!D488)</f>
        <v>MPV</v>
      </c>
      <c r="E115" t="str">
        <f>CLEAN('2025 Original'!E488)</f>
        <v>0.45</v>
      </c>
      <c r="F115" t="str">
        <f>CLEAN('2025 Original'!F488)</f>
        <v>40% J</v>
      </c>
      <c r="G115" t="str">
        <f>CLEAN('2025 Original'!G488)</f>
        <v/>
      </c>
      <c r="H115" t="str">
        <f>CLEAN('2025 Original'!H488)</f>
        <v>US</v>
      </c>
      <c r="I115" t="str">
        <f>CLEAN('2025 Original'!I488)</f>
        <v/>
      </c>
      <c r="J115" t="str">
        <f>CLEAN('2025 Original'!J488)</f>
        <v>US</v>
      </c>
      <c r="K115" t="str">
        <f>CLEAN('2025 Original'!K488)</f>
        <v>J</v>
      </c>
      <c r="L115" t="str">
        <f>CLEAN('2025 Original'!L488)</f>
        <v>J</v>
      </c>
      <c r="M115" t="str">
        <f>CLEAN('2025 Original'!M488)</f>
        <v/>
      </c>
      <c r="N115" t="str">
        <f t="shared" si="12"/>
        <v>0.45</v>
      </c>
      <c r="O115" s="70">
        <f t="shared" si="13"/>
        <v>1</v>
      </c>
      <c r="P115">
        <f t="shared" si="14"/>
        <v>1</v>
      </c>
      <c r="Q115">
        <f t="shared" si="15"/>
        <v>0</v>
      </c>
      <c r="S115">
        <f t="shared" si="16"/>
        <v>0</v>
      </c>
      <c r="T115">
        <f t="shared" si="17"/>
        <v>6</v>
      </c>
      <c r="U115">
        <f t="shared" si="18"/>
        <v>0</v>
      </c>
      <c r="V115">
        <f t="shared" si="19"/>
        <v>0</v>
      </c>
      <c r="W115">
        <f t="shared" si="20"/>
        <v>11</v>
      </c>
      <c r="X115">
        <f t="shared" si="21"/>
        <v>14</v>
      </c>
      <c r="Y115">
        <f t="shared" si="22"/>
        <v>22.5</v>
      </c>
      <c r="Z115">
        <f t="shared" si="23"/>
        <v>53.5</v>
      </c>
      <c r="AA115" cm="1">
        <f t="array" ref="AA115">SUMPRODUCT((Z115&lt;$Z$2:$Z$225)/COUNTIF($Z$2:$Z$225,$Z$2:$Z$225))+1</f>
        <v>37.999999999999972</v>
      </c>
    </row>
    <row r="116" spans="1:27" x14ac:dyDescent="0.15">
      <c r="A116" t="str">
        <f>CLEAN('2025 Original'!A521)</f>
        <v>Volkswagen</v>
      </c>
      <c r="B116" t="str">
        <f>CLEAN('2025 Original'!B521)</f>
        <v>Volkswagen</v>
      </c>
      <c r="C116" t="str">
        <f>CLEAN('2025 Original'!C521)</f>
        <v>Atlas FWD</v>
      </c>
      <c r="D116" t="str">
        <f>CLEAN('2025 Original'!D521)</f>
        <v>MPV</v>
      </c>
      <c r="E116" t="str">
        <f>CLEAN('2025 Original'!E521)</f>
        <v>0.59</v>
      </c>
      <c r="F116" t="str">
        <f>CLEAN('2025 Original'!F521)</f>
        <v>32% M</v>
      </c>
      <c r="G116" t="str">
        <f>CLEAN('2025 Original'!G521)</f>
        <v/>
      </c>
      <c r="H116" t="str">
        <f>CLEAN('2025 Original'!H521)</f>
        <v>US</v>
      </c>
      <c r="I116" t="str">
        <f>CLEAN('2025 Original'!I521)</f>
        <v/>
      </c>
      <c r="J116" t="str">
        <f>CLEAN('2025 Original'!J521)</f>
        <v>M</v>
      </c>
      <c r="K116" t="str">
        <f>CLEAN('2025 Original'!K521)</f>
        <v/>
      </c>
      <c r="L116" t="str">
        <f>CLEAN('2025 Original'!L521)</f>
        <v>US</v>
      </c>
      <c r="M116" t="str">
        <f>CLEAN('2025 Original'!M521)</f>
        <v/>
      </c>
      <c r="N116" t="str">
        <f t="shared" si="12"/>
        <v>0.59</v>
      </c>
      <c r="O116" s="70">
        <f t="shared" si="13"/>
        <v>1</v>
      </c>
      <c r="P116">
        <f t="shared" si="14"/>
        <v>0</v>
      </c>
      <c r="Q116">
        <f t="shared" si="15"/>
        <v>1</v>
      </c>
      <c r="S116">
        <f t="shared" si="16"/>
        <v>0</v>
      </c>
      <c r="T116">
        <f t="shared" si="17"/>
        <v>6</v>
      </c>
      <c r="U116">
        <f t="shared" si="18"/>
        <v>0</v>
      </c>
      <c r="V116">
        <f t="shared" si="19"/>
        <v>7</v>
      </c>
      <c r="W116">
        <f t="shared" si="20"/>
        <v>11</v>
      </c>
      <c r="X116">
        <f t="shared" si="21"/>
        <v>0</v>
      </c>
      <c r="Y116">
        <f t="shared" si="22"/>
        <v>29.5</v>
      </c>
      <c r="Z116">
        <f t="shared" si="23"/>
        <v>53.5</v>
      </c>
      <c r="AA116" cm="1">
        <f t="array" ref="AA116">SUMPRODUCT((Z116&lt;$Z$2:$Z$225)/COUNTIF($Z$2:$Z$225,$Z$2:$Z$225))+1</f>
        <v>37.999999999999972</v>
      </c>
    </row>
    <row r="117" spans="1:27" x14ac:dyDescent="0.15">
      <c r="A117" t="str">
        <f>CLEAN('2025 Original'!A519)</f>
        <v>Volkswagen</v>
      </c>
      <c r="B117" t="str">
        <f>CLEAN('2025 Original'!B519)</f>
        <v>Volkswagen</v>
      </c>
      <c r="C117" t="str">
        <f>CLEAN('2025 Original'!C519)</f>
        <v>Atlas Cross Sport 4Motion</v>
      </c>
      <c r="D117" t="str">
        <f>CLEAN('2025 Original'!D519)</f>
        <v>MPV</v>
      </c>
      <c r="E117" t="str">
        <f>CLEAN('2025 Original'!E519)</f>
        <v>0.58</v>
      </c>
      <c r="F117" t="str">
        <f>CLEAN('2025 Original'!F519)</f>
        <v>33% M</v>
      </c>
      <c r="G117" t="str">
        <f>CLEAN('2025 Original'!G519)</f>
        <v/>
      </c>
      <c r="H117" t="str">
        <f>CLEAN('2025 Original'!H519)</f>
        <v>US</v>
      </c>
      <c r="I117" t="str">
        <f>CLEAN('2025 Original'!I519)</f>
        <v/>
      </c>
      <c r="J117" t="str">
        <f>CLEAN('2025 Original'!J519)</f>
        <v>M</v>
      </c>
      <c r="K117" t="str">
        <f>CLEAN('2025 Original'!K519)</f>
        <v/>
      </c>
      <c r="L117" t="str">
        <f>CLEAN('2025 Original'!L519)</f>
        <v>US</v>
      </c>
      <c r="M117" t="str">
        <f>CLEAN('2025 Original'!M519)</f>
        <v/>
      </c>
      <c r="N117" t="str">
        <f t="shared" si="12"/>
        <v>0.58</v>
      </c>
      <c r="O117" s="70">
        <f t="shared" si="13"/>
        <v>1</v>
      </c>
      <c r="P117">
        <f t="shared" si="14"/>
        <v>0</v>
      </c>
      <c r="Q117">
        <f t="shared" si="15"/>
        <v>1</v>
      </c>
      <c r="S117">
        <f t="shared" si="16"/>
        <v>0</v>
      </c>
      <c r="T117">
        <f t="shared" si="17"/>
        <v>6</v>
      </c>
      <c r="U117">
        <f t="shared" si="18"/>
        <v>0</v>
      </c>
      <c r="V117">
        <f t="shared" si="19"/>
        <v>7</v>
      </c>
      <c r="W117">
        <f t="shared" si="20"/>
        <v>11</v>
      </c>
      <c r="X117">
        <f t="shared" si="21"/>
        <v>0</v>
      </c>
      <c r="Y117">
        <f t="shared" si="22"/>
        <v>28.999999999999996</v>
      </c>
      <c r="Z117">
        <f t="shared" si="23"/>
        <v>53</v>
      </c>
      <c r="AA117" cm="1">
        <f t="array" ref="AA117">SUMPRODUCT((Z117&lt;$Z$2:$Z$225)/COUNTIF($Z$2:$Z$225,$Z$2:$Z$225))+1</f>
        <v>38.999999999999957</v>
      </c>
    </row>
    <row r="118" spans="1:27" x14ac:dyDescent="0.15">
      <c r="A118" t="str">
        <f>CLEAN('2025 Original'!A236)</f>
        <v>Hyundai Motor Company</v>
      </c>
      <c r="B118" t="str">
        <f>CLEAN('2025 Original'!B236)</f>
        <v>Hyundai</v>
      </c>
      <c r="C118" t="str">
        <f>CLEAN('2025 Original'!C236)</f>
        <v>Ioniq 5</v>
      </c>
      <c r="D118" t="str">
        <f>CLEAN('2025 Original'!D236)</f>
        <v>PC</v>
      </c>
      <c r="E118" t="str">
        <f>CLEAN('2025 Original'!E236)</f>
        <v>0.29</v>
      </c>
      <c r="F118" t="str">
        <f>CLEAN('2025 Original'!F236)</f>
        <v>29% K</v>
      </c>
      <c r="G118" t="str">
        <f>CLEAN('2025 Original'!G236)</f>
        <v>33% H</v>
      </c>
      <c r="H118" t="str">
        <f>CLEAN('2025 Original'!H236)</f>
        <v>US</v>
      </c>
      <c r="I118" t="str">
        <f>CLEAN('2025 Original'!I236)</f>
        <v/>
      </c>
      <c r="J118" t="str">
        <f>CLEAN('2025 Original'!J236)</f>
        <v>US</v>
      </c>
      <c r="K118" t="str">
        <f>CLEAN('2025 Original'!K236)</f>
        <v/>
      </c>
      <c r="L118" t="str">
        <f>CLEAN('2025 Original'!L236)</f>
        <v>US</v>
      </c>
      <c r="M118" t="str">
        <f>CLEAN('2025 Original'!M236)</f>
        <v/>
      </c>
      <c r="N118" t="str">
        <f t="shared" si="12"/>
        <v>0.29</v>
      </c>
      <c r="O118" s="70">
        <f t="shared" si="13"/>
        <v>1</v>
      </c>
      <c r="P118">
        <f t="shared" si="14"/>
        <v>1</v>
      </c>
      <c r="Q118">
        <f t="shared" si="15"/>
        <v>1</v>
      </c>
      <c r="S118">
        <f t="shared" si="16"/>
        <v>0</v>
      </c>
      <c r="T118">
        <f t="shared" si="17"/>
        <v>6</v>
      </c>
      <c r="U118">
        <f t="shared" si="18"/>
        <v>0</v>
      </c>
      <c r="V118">
        <f t="shared" si="19"/>
        <v>7</v>
      </c>
      <c r="W118">
        <f t="shared" si="20"/>
        <v>11</v>
      </c>
      <c r="X118">
        <f t="shared" si="21"/>
        <v>14</v>
      </c>
      <c r="Y118">
        <f t="shared" si="22"/>
        <v>14.499999999999998</v>
      </c>
      <c r="Z118">
        <f t="shared" si="23"/>
        <v>52.5</v>
      </c>
      <c r="AA118" cm="1">
        <f t="array" ref="AA118">SUMPRODUCT((Z118&lt;$Z$2:$Z$225)/COUNTIF($Z$2:$Z$225,$Z$2:$Z$225))+1</f>
        <v>39.999999999999957</v>
      </c>
    </row>
    <row r="119" spans="1:27" x14ac:dyDescent="0.15">
      <c r="A119" t="str">
        <f>CLEAN('2025 Original'!A520)</f>
        <v>Volkswagen</v>
      </c>
      <c r="B119" t="str">
        <f>CLEAN('2025 Original'!B520)</f>
        <v>Volkswagen</v>
      </c>
      <c r="C119" t="str">
        <f>CLEAN('2025 Original'!C520)</f>
        <v>Atlas Cross Sport FWD</v>
      </c>
      <c r="D119" t="str">
        <f>CLEAN('2025 Original'!D520)</f>
        <v>MPV</v>
      </c>
      <c r="E119" t="str">
        <f>CLEAN('2025 Original'!E520)</f>
        <v>0.56</v>
      </c>
      <c r="F119" t="str">
        <f>CLEAN('2025 Original'!F520)</f>
        <v>35% M</v>
      </c>
      <c r="G119" t="str">
        <f>CLEAN('2025 Original'!G520)</f>
        <v/>
      </c>
      <c r="H119" t="str">
        <f>CLEAN('2025 Original'!H520)</f>
        <v>US</v>
      </c>
      <c r="I119" t="str">
        <f>CLEAN('2025 Original'!I520)</f>
        <v/>
      </c>
      <c r="J119" t="str">
        <f>CLEAN('2025 Original'!J520)</f>
        <v>M</v>
      </c>
      <c r="K119" t="str">
        <f>CLEAN('2025 Original'!K520)</f>
        <v/>
      </c>
      <c r="L119" t="str">
        <f>CLEAN('2025 Original'!L520)</f>
        <v>US</v>
      </c>
      <c r="M119" t="str">
        <f>CLEAN('2025 Original'!M520)</f>
        <v/>
      </c>
      <c r="N119" t="str">
        <f t="shared" si="12"/>
        <v>0.56</v>
      </c>
      <c r="O119" s="70">
        <f t="shared" si="13"/>
        <v>1</v>
      </c>
      <c r="P119">
        <f t="shared" si="14"/>
        <v>0</v>
      </c>
      <c r="Q119">
        <f t="shared" si="15"/>
        <v>1</v>
      </c>
      <c r="S119">
        <f t="shared" si="16"/>
        <v>0</v>
      </c>
      <c r="T119">
        <f t="shared" si="17"/>
        <v>6</v>
      </c>
      <c r="U119">
        <f t="shared" si="18"/>
        <v>0</v>
      </c>
      <c r="V119">
        <f t="shared" si="19"/>
        <v>7</v>
      </c>
      <c r="W119">
        <f t="shared" si="20"/>
        <v>11</v>
      </c>
      <c r="X119">
        <f t="shared" si="21"/>
        <v>0</v>
      </c>
      <c r="Y119">
        <f t="shared" si="22"/>
        <v>28.000000000000004</v>
      </c>
      <c r="Z119">
        <f t="shared" si="23"/>
        <v>52</v>
      </c>
      <c r="AA119" cm="1">
        <f t="array" ref="AA119">SUMPRODUCT((Z119&lt;$Z$2:$Z$225)/COUNTIF($Z$2:$Z$225,$Z$2:$Z$225))+1</f>
        <v>40.999999999999957</v>
      </c>
    </row>
    <row r="120" spans="1:27" x14ac:dyDescent="0.15">
      <c r="A120" t="str">
        <f>CLEAN('2025 Original'!A188)</f>
        <v>Honda Motor Co., Ltd.</v>
      </c>
      <c r="B120" t="str">
        <f>CLEAN('2025 Original'!B188)</f>
        <v>Acura</v>
      </c>
      <c r="C120" t="str">
        <f>CLEAN('2025 Original'!C188)</f>
        <v>TLX  Type-S Perf Tire</v>
      </c>
      <c r="D120" t="str">
        <f>CLEAN('2025 Original'!D188)</f>
        <v>PC</v>
      </c>
      <c r="E120" t="str">
        <f>CLEAN('2025 Original'!E188)</f>
        <v>0.55</v>
      </c>
      <c r="F120" t="str">
        <f>CLEAN('2025 Original'!F188)</f>
        <v>15% J</v>
      </c>
      <c r="G120" t="str">
        <f>CLEAN('2025 Original'!G188)</f>
        <v/>
      </c>
      <c r="H120" t="str">
        <f>CLEAN('2025 Original'!H188)</f>
        <v>US</v>
      </c>
      <c r="I120" t="str">
        <f>CLEAN('2025 Original'!I188)</f>
        <v/>
      </c>
      <c r="J120" t="str">
        <f>CLEAN('2025 Original'!J188)</f>
        <v>J</v>
      </c>
      <c r="K120" t="str">
        <f>CLEAN('2025 Original'!K188)</f>
        <v/>
      </c>
      <c r="L120" t="str">
        <f>CLEAN('2025 Original'!L188)</f>
        <v>US</v>
      </c>
      <c r="M120" t="str">
        <f>CLEAN('2025 Original'!M188)</f>
        <v/>
      </c>
      <c r="N120" t="str">
        <f t="shared" si="12"/>
        <v>0.55</v>
      </c>
      <c r="O120" s="70">
        <f t="shared" si="13"/>
        <v>1</v>
      </c>
      <c r="P120">
        <f t="shared" si="14"/>
        <v>0</v>
      </c>
      <c r="Q120">
        <f t="shared" si="15"/>
        <v>1</v>
      </c>
      <c r="S120">
        <f t="shared" si="16"/>
        <v>0</v>
      </c>
      <c r="T120">
        <f t="shared" si="17"/>
        <v>6</v>
      </c>
      <c r="U120">
        <f t="shared" si="18"/>
        <v>0</v>
      </c>
      <c r="V120">
        <f t="shared" si="19"/>
        <v>7</v>
      </c>
      <c r="W120">
        <f t="shared" si="20"/>
        <v>11</v>
      </c>
      <c r="X120">
        <f t="shared" si="21"/>
        <v>0</v>
      </c>
      <c r="Y120">
        <f t="shared" si="22"/>
        <v>27.500000000000004</v>
      </c>
      <c r="Z120">
        <f t="shared" si="23"/>
        <v>51.5</v>
      </c>
      <c r="AA120" cm="1">
        <f t="array" ref="AA120">SUMPRODUCT((Z120&lt;$Z$2:$Z$225)/COUNTIF($Z$2:$Z$225,$Z$2:$Z$225))+1</f>
        <v>41.999999999999957</v>
      </c>
    </row>
    <row r="121" spans="1:27" x14ac:dyDescent="0.15">
      <c r="A121" t="str">
        <f>CLEAN('2025 Original'!A192)</f>
        <v>Honda Motor Co., Ltd.</v>
      </c>
      <c r="B121" t="str">
        <f>CLEAN('2025 Original'!B192)</f>
        <v>Honda</v>
      </c>
      <c r="C121" t="str">
        <f>CLEAN('2025 Original'!C192)</f>
        <v>Accord Hybrid Sport/Touring</v>
      </c>
      <c r="D121" t="str">
        <f>CLEAN('2025 Original'!D192)</f>
        <v>PC</v>
      </c>
      <c r="E121" t="str">
        <f>CLEAN('2025 Original'!E192)</f>
        <v>0.55</v>
      </c>
      <c r="F121" t="str">
        <f>CLEAN('2025 Original'!F192)</f>
        <v>20% J</v>
      </c>
      <c r="G121" t="str">
        <f>CLEAN('2025 Original'!G192)</f>
        <v/>
      </c>
      <c r="H121" t="str">
        <f>CLEAN('2025 Original'!H192)</f>
        <v>US</v>
      </c>
      <c r="I121" t="str">
        <f>CLEAN('2025 Original'!I192)</f>
        <v/>
      </c>
      <c r="J121" t="str">
        <f>CLEAN('2025 Original'!J192)</f>
        <v>J</v>
      </c>
      <c r="K121" t="str">
        <f>CLEAN('2025 Original'!K192)</f>
        <v/>
      </c>
      <c r="L121" t="str">
        <f>CLEAN('2025 Original'!L192)</f>
        <v>US</v>
      </c>
      <c r="M121" t="str">
        <f>CLEAN('2025 Original'!M192)</f>
        <v/>
      </c>
      <c r="N121" t="str">
        <f t="shared" si="12"/>
        <v>0.55</v>
      </c>
      <c r="O121" s="70">
        <f t="shared" si="13"/>
        <v>1</v>
      </c>
      <c r="P121">
        <f t="shared" si="14"/>
        <v>0</v>
      </c>
      <c r="Q121">
        <f t="shared" si="15"/>
        <v>1</v>
      </c>
      <c r="S121">
        <f t="shared" si="16"/>
        <v>0</v>
      </c>
      <c r="T121">
        <f t="shared" si="17"/>
        <v>6</v>
      </c>
      <c r="U121">
        <f t="shared" si="18"/>
        <v>0</v>
      </c>
      <c r="V121">
        <f t="shared" si="19"/>
        <v>7</v>
      </c>
      <c r="W121">
        <f t="shared" si="20"/>
        <v>11</v>
      </c>
      <c r="X121">
        <f t="shared" si="21"/>
        <v>0</v>
      </c>
      <c r="Y121">
        <f t="shared" si="22"/>
        <v>27.500000000000004</v>
      </c>
      <c r="Z121">
        <f t="shared" si="23"/>
        <v>51.5</v>
      </c>
      <c r="AA121" cm="1">
        <f t="array" ref="AA121">SUMPRODUCT((Z121&lt;$Z$2:$Z$225)/COUNTIF($Z$2:$Z$225,$Z$2:$Z$225))+1</f>
        <v>41.999999999999957</v>
      </c>
    </row>
    <row r="122" spans="1:27" x14ac:dyDescent="0.15">
      <c r="A122" t="str">
        <f>CLEAN('2025 Original'!A207)</f>
        <v>Honda Motor Co., Ltd.</v>
      </c>
      <c r="B122" t="str">
        <f>CLEAN('2025 Original'!B207)</f>
        <v>Honda</v>
      </c>
      <c r="C122" t="str">
        <f>CLEAN('2025 Original'!C207)</f>
        <v>CR-V FWD</v>
      </c>
      <c r="D122" t="str">
        <f>CLEAN('2025 Original'!D207)</f>
        <v>MPV</v>
      </c>
      <c r="E122" t="str">
        <f>CLEAN('2025 Original'!E207)</f>
        <v>0.6</v>
      </c>
      <c r="F122" t="str">
        <f>CLEAN('2025 Original'!F207)</f>
        <v>15% J</v>
      </c>
      <c r="G122" t="str">
        <f>CLEAN('2025 Original'!G207)</f>
        <v/>
      </c>
      <c r="H122" t="str">
        <f>CLEAN('2025 Original'!H207)</f>
        <v>CN</v>
      </c>
      <c r="I122" t="str">
        <f>CLEAN('2025 Original'!I207)</f>
        <v/>
      </c>
      <c r="J122" t="str">
        <f>CLEAN('2025 Original'!J207)</f>
        <v>US</v>
      </c>
      <c r="K122" t="str">
        <f>CLEAN('2025 Original'!K207)</f>
        <v/>
      </c>
      <c r="L122" t="str">
        <f>CLEAN('2025 Original'!L207)</f>
        <v>US</v>
      </c>
      <c r="M122" t="str">
        <f>CLEAN('2025 Original'!M207)</f>
        <v/>
      </c>
      <c r="N122" t="str">
        <f t="shared" si="12"/>
        <v>0.6</v>
      </c>
      <c r="O122" s="70">
        <f t="shared" si="13"/>
        <v>0</v>
      </c>
      <c r="P122">
        <f t="shared" si="14"/>
        <v>1</v>
      </c>
      <c r="Q122">
        <f t="shared" si="15"/>
        <v>1</v>
      </c>
      <c r="S122">
        <f t="shared" si="16"/>
        <v>0</v>
      </c>
      <c r="T122">
        <f t="shared" si="17"/>
        <v>0</v>
      </c>
      <c r="U122">
        <f t="shared" si="18"/>
        <v>0</v>
      </c>
      <c r="V122">
        <f t="shared" si="19"/>
        <v>7</v>
      </c>
      <c r="W122">
        <f t="shared" si="20"/>
        <v>0</v>
      </c>
      <c r="X122">
        <f t="shared" si="21"/>
        <v>14</v>
      </c>
      <c r="Y122">
        <f t="shared" si="22"/>
        <v>30</v>
      </c>
      <c r="Z122">
        <f t="shared" si="23"/>
        <v>51</v>
      </c>
      <c r="AA122" cm="1">
        <f t="array" ref="AA122">SUMPRODUCT((Z122&lt;$Z$2:$Z$225)/COUNTIF($Z$2:$Z$225,$Z$2:$Z$225))+1</f>
        <v>42.999999999999957</v>
      </c>
    </row>
    <row r="123" spans="1:27" x14ac:dyDescent="0.15">
      <c r="A123" t="str">
        <f>CLEAN('2025 Original'!A397)</f>
        <v>Nissan North America, Inc</v>
      </c>
      <c r="B123" t="str">
        <f>CLEAN('2025 Original'!B397)</f>
        <v>Nissan</v>
      </c>
      <c r="C123" t="str">
        <f>CLEAN('2025 Original'!C397)</f>
        <v>Frontier</v>
      </c>
      <c r="D123" t="str">
        <f>CLEAN('2025 Original'!D397)</f>
        <v>Truck</v>
      </c>
      <c r="E123" t="str">
        <f>CLEAN('2025 Original'!E397)</f>
        <v>0.4</v>
      </c>
      <c r="F123" t="str">
        <f>CLEAN('2025 Original'!F397)</f>
        <v>20% J</v>
      </c>
      <c r="G123" t="str">
        <f>CLEAN('2025 Original'!G397)</f>
        <v/>
      </c>
      <c r="H123" t="str">
        <f>CLEAN('2025 Original'!H397)</f>
        <v>US</v>
      </c>
      <c r="I123" t="str">
        <f>CLEAN('2025 Original'!I397)</f>
        <v/>
      </c>
      <c r="J123" t="str">
        <f>CLEAN('2025 Original'!J397)</f>
        <v>US</v>
      </c>
      <c r="K123" t="str">
        <f>CLEAN('2025 Original'!K397)</f>
        <v/>
      </c>
      <c r="L123" t="str">
        <f>CLEAN('2025 Original'!L397)</f>
        <v>J</v>
      </c>
      <c r="M123" t="str">
        <f>CLEAN('2025 Original'!M397)</f>
        <v/>
      </c>
      <c r="N123" t="str">
        <f t="shared" si="12"/>
        <v>0.4</v>
      </c>
      <c r="O123" s="70">
        <f t="shared" si="13"/>
        <v>1</v>
      </c>
      <c r="P123">
        <f t="shared" si="14"/>
        <v>1</v>
      </c>
      <c r="Q123">
        <f t="shared" si="15"/>
        <v>0</v>
      </c>
      <c r="S123">
        <f t="shared" si="16"/>
        <v>0</v>
      </c>
      <c r="T123">
        <f t="shared" si="17"/>
        <v>6</v>
      </c>
      <c r="U123">
        <f t="shared" si="18"/>
        <v>0</v>
      </c>
      <c r="V123">
        <f t="shared" si="19"/>
        <v>0</v>
      </c>
      <c r="W123">
        <f t="shared" si="20"/>
        <v>11</v>
      </c>
      <c r="X123">
        <f t="shared" si="21"/>
        <v>14</v>
      </c>
      <c r="Y123">
        <f t="shared" si="22"/>
        <v>20</v>
      </c>
      <c r="Z123">
        <f t="shared" si="23"/>
        <v>51</v>
      </c>
      <c r="AA123" cm="1">
        <f t="array" ref="AA123">SUMPRODUCT((Z123&lt;$Z$2:$Z$225)/COUNTIF($Z$2:$Z$225,$Z$2:$Z$225))+1</f>
        <v>42.999999999999957</v>
      </c>
    </row>
    <row r="124" spans="1:27" x14ac:dyDescent="0.15">
      <c r="A124" t="str">
        <f>CLEAN('2025 Original'!A140)</f>
        <v>GM LLC</v>
      </c>
      <c r="B124" t="str">
        <f>CLEAN('2025 Original'!B140)</f>
        <v>Cadillac</v>
      </c>
      <c r="C124" t="str">
        <f>CLEAN('2025 Original'!C140)</f>
        <v>Celestiq</v>
      </c>
      <c r="D124" t="str">
        <f>CLEAN('2025 Original'!D140)</f>
        <v>PC</v>
      </c>
      <c r="E124" t="str">
        <f>CLEAN('2025 Original'!E140)</f>
        <v>0.43</v>
      </c>
      <c r="F124" t="str">
        <f>CLEAN('2025 Original'!F140)</f>
        <v>11% M</v>
      </c>
      <c r="G124" t="str">
        <f>CLEAN('2025 Original'!G140)</f>
        <v/>
      </c>
      <c r="H124" t="str">
        <f>CLEAN('2025 Original'!H140)</f>
        <v>US</v>
      </c>
      <c r="I124" t="str">
        <f>CLEAN('2025 Original'!I140)</f>
        <v/>
      </c>
      <c r="J124" t="str">
        <f>CLEAN('2025 Original'!J140)</f>
        <v/>
      </c>
      <c r="K124" t="str">
        <f>CLEAN('2025 Original'!K140)</f>
        <v/>
      </c>
      <c r="L124" t="str">
        <f>CLEAN('2025 Original'!L140)</f>
        <v/>
      </c>
      <c r="M124" t="str">
        <f>CLEAN('2025 Original'!M140)</f>
        <v/>
      </c>
      <c r="N124" t="str">
        <f t="shared" si="12"/>
        <v>0.43</v>
      </c>
      <c r="O124" s="70">
        <f t="shared" si="13"/>
        <v>1</v>
      </c>
      <c r="P124">
        <f t="shared" si="14"/>
        <v>0</v>
      </c>
      <c r="Q124">
        <f t="shared" si="15"/>
        <v>0</v>
      </c>
      <c r="R124">
        <v>1</v>
      </c>
      <c r="S124">
        <f t="shared" si="16"/>
        <v>6</v>
      </c>
      <c r="T124">
        <f t="shared" si="17"/>
        <v>6</v>
      </c>
      <c r="U124">
        <f t="shared" si="18"/>
        <v>6</v>
      </c>
      <c r="V124">
        <f t="shared" si="19"/>
        <v>0</v>
      </c>
      <c r="W124">
        <f t="shared" si="20"/>
        <v>11</v>
      </c>
      <c r="X124">
        <f t="shared" si="21"/>
        <v>0</v>
      </c>
      <c r="Y124">
        <f t="shared" si="22"/>
        <v>21.5</v>
      </c>
      <c r="Z124">
        <f t="shared" si="23"/>
        <v>50.5</v>
      </c>
      <c r="AA124" cm="1">
        <f t="array" ref="AA124">SUMPRODUCT((Z124&lt;$Z$2:$Z$225)/COUNTIF($Z$2:$Z$225,$Z$2:$Z$225))+1</f>
        <v>43.999999999999957</v>
      </c>
    </row>
    <row r="125" spans="1:27" x14ac:dyDescent="0.15">
      <c r="A125" t="str">
        <f>CLEAN('2025 Original'!A127)</f>
        <v>Ford Motor Company</v>
      </c>
      <c r="B125" t="str">
        <f>CLEAN('2025 Original'!B127)</f>
        <v>Ford</v>
      </c>
      <c r="C125" t="str">
        <f>CLEAN('2025 Original'!C127)</f>
        <v>Mustang</v>
      </c>
      <c r="D125" t="str">
        <f>CLEAN('2025 Original'!D127)</f>
        <v>PC</v>
      </c>
      <c r="E125" t="str">
        <f>CLEAN('2025 Original'!E127)</f>
        <v>0.41</v>
      </c>
      <c r="F125" t="str">
        <f>CLEAN('2025 Original'!F127)</f>
        <v>22% M</v>
      </c>
      <c r="G125" t="str">
        <f>CLEAN('2025 Original'!G127)</f>
        <v/>
      </c>
      <c r="H125" t="str">
        <f>CLEAN('2025 Original'!H127)</f>
        <v>US</v>
      </c>
      <c r="I125" t="str">
        <f>CLEAN('2025 Original'!I127)</f>
        <v/>
      </c>
      <c r="J125" t="str">
        <f>CLEAN('2025 Original'!J127)</f>
        <v>M (5.0L) CN (5.9L)</v>
      </c>
      <c r="K125" t="str">
        <f>CLEAN('2025 Original'!K127)</f>
        <v>US (2.3L)</v>
      </c>
      <c r="L125" t="str">
        <f>CLEAN('2025 Original'!L127)</f>
        <v>US (10 SPD), CH (6 SPD)</v>
      </c>
      <c r="M125" t="str">
        <f>CLEAN('2025 Original'!M127)</f>
        <v>M (6 SPD)</v>
      </c>
      <c r="N125" t="str">
        <f t="shared" si="12"/>
        <v>0.41</v>
      </c>
      <c r="O125" s="70">
        <f t="shared" si="13"/>
        <v>1</v>
      </c>
      <c r="P125">
        <f t="shared" si="14"/>
        <v>0</v>
      </c>
      <c r="Q125">
        <f t="shared" si="15"/>
        <v>0</v>
      </c>
      <c r="R125">
        <v>1</v>
      </c>
      <c r="S125">
        <f t="shared" si="16"/>
        <v>6</v>
      </c>
      <c r="T125">
        <f t="shared" si="17"/>
        <v>6</v>
      </c>
      <c r="U125">
        <f t="shared" si="18"/>
        <v>6</v>
      </c>
      <c r="V125">
        <f t="shared" si="19"/>
        <v>0</v>
      </c>
      <c r="W125">
        <f t="shared" si="20"/>
        <v>11</v>
      </c>
      <c r="X125">
        <f t="shared" si="21"/>
        <v>0</v>
      </c>
      <c r="Y125">
        <f t="shared" si="22"/>
        <v>20.5</v>
      </c>
      <c r="Z125">
        <f t="shared" si="23"/>
        <v>49.5</v>
      </c>
      <c r="AA125" cm="1">
        <f t="array" ref="AA125">SUMPRODUCT((Z125&lt;$Z$2:$Z$225)/COUNTIF($Z$2:$Z$225,$Z$2:$Z$225))+1</f>
        <v>44.999999999999957</v>
      </c>
    </row>
    <row r="126" spans="1:27" x14ac:dyDescent="0.15">
      <c r="A126" t="str">
        <f>CLEAN('2025 Original'!A187)</f>
        <v>Honda Motor Co., Ltd.</v>
      </c>
      <c r="B126" t="str">
        <f>CLEAN('2025 Original'!B187)</f>
        <v>Acura</v>
      </c>
      <c r="C126" t="str">
        <f>CLEAN('2025 Original'!C187)</f>
        <v>TLX  Type-S</v>
      </c>
      <c r="D126" t="str">
        <f>CLEAN('2025 Original'!D187)</f>
        <v>PC</v>
      </c>
      <c r="E126" t="str">
        <f>CLEAN('2025 Original'!E187)</f>
        <v>0.5</v>
      </c>
      <c r="F126" t="str">
        <f>CLEAN('2025 Original'!F187)</f>
        <v>15% J</v>
      </c>
      <c r="G126" t="str">
        <f>CLEAN('2025 Original'!G187)</f>
        <v/>
      </c>
      <c r="H126" t="str">
        <f>CLEAN('2025 Original'!H187)</f>
        <v>US</v>
      </c>
      <c r="I126" t="str">
        <f>CLEAN('2025 Original'!I187)</f>
        <v/>
      </c>
      <c r="J126" t="str">
        <f>CLEAN('2025 Original'!J187)</f>
        <v>J</v>
      </c>
      <c r="K126" t="str">
        <f>CLEAN('2025 Original'!K187)</f>
        <v/>
      </c>
      <c r="L126" t="str">
        <f>CLEAN('2025 Original'!L187)</f>
        <v>US</v>
      </c>
      <c r="M126" t="str">
        <f>CLEAN('2025 Original'!M187)</f>
        <v/>
      </c>
      <c r="N126" t="str">
        <f t="shared" si="12"/>
        <v>0.5</v>
      </c>
      <c r="O126" s="70">
        <f t="shared" si="13"/>
        <v>1</v>
      </c>
      <c r="P126">
        <f t="shared" si="14"/>
        <v>0</v>
      </c>
      <c r="Q126">
        <f t="shared" si="15"/>
        <v>1</v>
      </c>
      <c r="S126">
        <f t="shared" si="16"/>
        <v>0</v>
      </c>
      <c r="T126">
        <f t="shared" si="17"/>
        <v>6</v>
      </c>
      <c r="U126">
        <f t="shared" si="18"/>
        <v>0</v>
      </c>
      <c r="V126">
        <f t="shared" si="19"/>
        <v>7</v>
      </c>
      <c r="W126">
        <f t="shared" si="20"/>
        <v>11</v>
      </c>
      <c r="X126">
        <f t="shared" si="21"/>
        <v>0</v>
      </c>
      <c r="Y126">
        <f t="shared" si="22"/>
        <v>25</v>
      </c>
      <c r="Z126">
        <f t="shared" si="23"/>
        <v>49</v>
      </c>
      <c r="AA126" cm="1">
        <f t="array" ref="AA126">SUMPRODUCT((Z126&lt;$Z$2:$Z$225)/COUNTIF($Z$2:$Z$225,$Z$2:$Z$225))+1</f>
        <v>45.999999999999957</v>
      </c>
    </row>
    <row r="127" spans="1:27" x14ac:dyDescent="0.15">
      <c r="A127" t="str">
        <f>CLEAN('2025 Original'!A400)</f>
        <v>Nissan North America, Inc</v>
      </c>
      <c r="B127" t="str">
        <f>CLEAN('2025 Original'!B400)</f>
        <v>Nissan</v>
      </c>
      <c r="C127" t="str">
        <f>CLEAN('2025 Original'!C400)</f>
        <v>Murano</v>
      </c>
      <c r="D127" t="str">
        <f>CLEAN('2025 Original'!D400)</f>
        <v>MPV</v>
      </c>
      <c r="E127" t="str">
        <f>CLEAN('2025 Original'!E400)</f>
        <v>0.5</v>
      </c>
      <c r="F127" t="str">
        <f>CLEAN('2025 Original'!F400)</f>
        <v/>
      </c>
      <c r="G127" t="str">
        <f>CLEAN('2025 Original'!G400)</f>
        <v/>
      </c>
      <c r="H127" t="str">
        <f>CLEAN('2025 Original'!H400)</f>
        <v>US</v>
      </c>
      <c r="I127" t="str">
        <f>CLEAN('2025 Original'!I400)</f>
        <v/>
      </c>
      <c r="J127" t="str">
        <f>CLEAN('2025 Original'!J400)</f>
        <v>J</v>
      </c>
      <c r="K127" t="str">
        <f>CLEAN('2025 Original'!K400)</f>
        <v/>
      </c>
      <c r="L127" t="str">
        <f>CLEAN('2025 Original'!L400)</f>
        <v>US</v>
      </c>
      <c r="M127" t="str">
        <f>CLEAN('2025 Original'!M400)</f>
        <v/>
      </c>
      <c r="N127" t="str">
        <f t="shared" si="12"/>
        <v>0.5</v>
      </c>
      <c r="O127" s="70">
        <f t="shared" si="13"/>
        <v>1</v>
      </c>
      <c r="P127">
        <f t="shared" si="14"/>
        <v>0</v>
      </c>
      <c r="Q127">
        <f t="shared" si="15"/>
        <v>1</v>
      </c>
      <c r="S127">
        <f t="shared" si="16"/>
        <v>0</v>
      </c>
      <c r="T127">
        <f t="shared" si="17"/>
        <v>6</v>
      </c>
      <c r="U127">
        <f t="shared" si="18"/>
        <v>0</v>
      </c>
      <c r="V127">
        <f t="shared" si="19"/>
        <v>7</v>
      </c>
      <c r="W127">
        <f t="shared" si="20"/>
        <v>11</v>
      </c>
      <c r="X127">
        <f t="shared" si="21"/>
        <v>0</v>
      </c>
      <c r="Y127">
        <f t="shared" si="22"/>
        <v>25</v>
      </c>
      <c r="Z127">
        <f t="shared" si="23"/>
        <v>49</v>
      </c>
      <c r="AA127" cm="1">
        <f t="array" ref="AA127">SUMPRODUCT((Z127&lt;$Z$2:$Z$225)/COUNTIF($Z$2:$Z$225,$Z$2:$Z$225))+1</f>
        <v>45.999999999999957</v>
      </c>
    </row>
    <row r="128" spans="1:27" x14ac:dyDescent="0.15">
      <c r="A128" t="str">
        <f>CLEAN('2025 Original'!A150)</f>
        <v>GM LLC</v>
      </c>
      <c r="B128" t="str">
        <f>CLEAN('2025 Original'!B150)</f>
        <v>Chevy</v>
      </c>
      <c r="C128" t="str">
        <f>CLEAN('2025 Original'!C150)</f>
        <v>Blazer</v>
      </c>
      <c r="D128" t="str">
        <f>CLEAN('2025 Original'!D150)</f>
        <v>MPV</v>
      </c>
      <c r="E128" t="str">
        <f>CLEAN('2025 Original'!E150)</f>
        <v>0.31</v>
      </c>
      <c r="F128" t="str">
        <f>CLEAN('2025 Original'!F150)</f>
        <v>35% M</v>
      </c>
      <c r="G128" t="str">
        <f>CLEAN('2025 Original'!G150)</f>
        <v/>
      </c>
      <c r="H128" t="str">
        <f>CLEAN('2025 Original'!H150)</f>
        <v>M</v>
      </c>
      <c r="I128" t="str">
        <f>CLEAN('2025 Original'!I150)</f>
        <v/>
      </c>
      <c r="J128" t="str">
        <f>CLEAN('2025 Original'!J150)</f>
        <v>US</v>
      </c>
      <c r="K128" t="str">
        <f>CLEAN('2025 Original'!K150)</f>
        <v/>
      </c>
      <c r="L128" t="str">
        <f>CLEAN('2025 Original'!L150)</f>
        <v>US</v>
      </c>
      <c r="M128" t="str">
        <f>CLEAN('2025 Original'!M150)</f>
        <v>M</v>
      </c>
      <c r="N128" t="str">
        <f t="shared" si="12"/>
        <v>0.31</v>
      </c>
      <c r="O128" s="70">
        <f t="shared" si="13"/>
        <v>0</v>
      </c>
      <c r="P128">
        <f t="shared" si="14"/>
        <v>1</v>
      </c>
      <c r="Q128">
        <f t="shared" si="15"/>
        <v>1</v>
      </c>
      <c r="R128">
        <v>1</v>
      </c>
      <c r="S128">
        <f t="shared" si="16"/>
        <v>6</v>
      </c>
      <c r="T128">
        <f t="shared" si="17"/>
        <v>0</v>
      </c>
      <c r="U128">
        <f t="shared" si="18"/>
        <v>6</v>
      </c>
      <c r="V128">
        <f t="shared" si="19"/>
        <v>7</v>
      </c>
      <c r="W128">
        <f t="shared" si="20"/>
        <v>0</v>
      </c>
      <c r="X128">
        <f t="shared" si="21"/>
        <v>14</v>
      </c>
      <c r="Y128">
        <f t="shared" si="22"/>
        <v>15.5</v>
      </c>
      <c r="Z128">
        <f t="shared" si="23"/>
        <v>48.5</v>
      </c>
      <c r="AA128" cm="1">
        <f t="array" ref="AA128">SUMPRODUCT((Z128&lt;$Z$2:$Z$225)/COUNTIF($Z$2:$Z$225,$Z$2:$Z$225))+1</f>
        <v>46.999999999999957</v>
      </c>
    </row>
    <row r="129" spans="1:27" x14ac:dyDescent="0.15">
      <c r="A129" t="str">
        <f>CLEAN('2025 Original'!A200)</f>
        <v>Honda Motor Co., Ltd.</v>
      </c>
      <c r="B129" t="str">
        <f>CLEAN('2025 Original'!B200)</f>
        <v>Honda</v>
      </c>
      <c r="C129" t="str">
        <f>CLEAN('2025 Original'!C200)</f>
        <v>CR-V AWD</v>
      </c>
      <c r="D129" t="str">
        <f>CLEAN('2025 Original'!D200)</f>
        <v>MPV</v>
      </c>
      <c r="E129" t="str">
        <f>CLEAN('2025 Original'!E200)</f>
        <v>0.55</v>
      </c>
      <c r="F129" t="str">
        <f>CLEAN('2025 Original'!F200)</f>
        <v>20% J</v>
      </c>
      <c r="G129" t="str">
        <f>CLEAN('2025 Original'!G200)</f>
        <v/>
      </c>
      <c r="H129" t="str">
        <f>CLEAN('2025 Original'!H200)</f>
        <v>CN</v>
      </c>
      <c r="I129" t="str">
        <f>CLEAN('2025 Original'!I200)</f>
        <v/>
      </c>
      <c r="J129" t="str">
        <f>CLEAN('2025 Original'!J200)</f>
        <v>US</v>
      </c>
      <c r="K129" t="str">
        <f>CLEAN('2025 Original'!K200)</f>
        <v/>
      </c>
      <c r="L129" t="str">
        <f>CLEAN('2025 Original'!L200)</f>
        <v>US</v>
      </c>
      <c r="M129" t="str">
        <f>CLEAN('2025 Original'!M200)</f>
        <v/>
      </c>
      <c r="N129" t="str">
        <f t="shared" si="12"/>
        <v>0.55</v>
      </c>
      <c r="O129" s="70">
        <f t="shared" si="13"/>
        <v>0</v>
      </c>
      <c r="P129">
        <f t="shared" si="14"/>
        <v>1</v>
      </c>
      <c r="Q129">
        <f t="shared" si="15"/>
        <v>1</v>
      </c>
      <c r="S129">
        <f t="shared" si="16"/>
        <v>0</v>
      </c>
      <c r="T129">
        <f t="shared" si="17"/>
        <v>0</v>
      </c>
      <c r="U129">
        <f t="shared" si="18"/>
        <v>0</v>
      </c>
      <c r="V129">
        <f t="shared" si="19"/>
        <v>7</v>
      </c>
      <c r="W129">
        <f t="shared" si="20"/>
        <v>0</v>
      </c>
      <c r="X129">
        <f t="shared" si="21"/>
        <v>14</v>
      </c>
      <c r="Y129">
        <f t="shared" si="22"/>
        <v>27.500000000000004</v>
      </c>
      <c r="Z129">
        <f t="shared" si="23"/>
        <v>48.5</v>
      </c>
      <c r="AA129" cm="1">
        <f t="array" ref="AA129">SUMPRODUCT((Z129&lt;$Z$2:$Z$225)/COUNTIF($Z$2:$Z$225,$Z$2:$Z$225))+1</f>
        <v>46.999999999999957</v>
      </c>
    </row>
    <row r="130" spans="1:27" x14ac:dyDescent="0.15">
      <c r="A130" t="str">
        <f>CLEAN('2025 Original'!A483)</f>
        <v>Toyota</v>
      </c>
      <c r="B130" t="str">
        <f>CLEAN('2025 Original'!B483)</f>
        <v>Lexus</v>
      </c>
      <c r="C130" t="str">
        <f>CLEAN('2025 Original'!C483)</f>
        <v>RX 350</v>
      </c>
      <c r="D130" t="str">
        <f>CLEAN('2025 Original'!D483)</f>
        <v>MPV</v>
      </c>
      <c r="E130" t="str">
        <f>CLEAN('2025 Original'!E483)</f>
        <v>0.55</v>
      </c>
      <c r="F130" t="str">
        <f>CLEAN('2025 Original'!F483)</f>
        <v>25% J</v>
      </c>
      <c r="G130" t="str">
        <f>CLEAN('2025 Original'!G483)</f>
        <v/>
      </c>
      <c r="H130" t="str">
        <f>CLEAN('2025 Original'!H483)</f>
        <v>CN</v>
      </c>
      <c r="I130" t="str">
        <f>CLEAN('2025 Original'!I483)</f>
        <v>J</v>
      </c>
      <c r="J130" t="str">
        <f>CLEAN('2025 Original'!J483)</f>
        <v>US</v>
      </c>
      <c r="K130" t="str">
        <f>CLEAN('2025 Original'!K483)</f>
        <v>J</v>
      </c>
      <c r="L130" t="str">
        <f>CLEAN('2025 Original'!L483)</f>
        <v>US</v>
      </c>
      <c r="M130" t="str">
        <f>CLEAN('2025 Original'!M483)</f>
        <v>J</v>
      </c>
      <c r="N130" t="str">
        <f t="shared" ref="N130:N193" si="24">E130</f>
        <v>0.55</v>
      </c>
      <c r="O130" s="70">
        <f t="shared" ref="O130:O193" si="25">COUNTIF(H130,"US")</f>
        <v>0</v>
      </c>
      <c r="P130">
        <f t="shared" ref="P130:P193" si="26">COUNTIF(J130,"US")</f>
        <v>1</v>
      </c>
      <c r="Q130">
        <f t="shared" ref="Q130:Q193" si="27">COUNTIF(L130,"US")</f>
        <v>1</v>
      </c>
      <c r="S130">
        <f t="shared" ref="S130:S193" si="28">IF(R130=0,0,IF(R130=0.5,3,6))</f>
        <v>0</v>
      </c>
      <c r="T130">
        <f t="shared" ref="T130:T193" si="29">IF(O130=1,6,0)</f>
        <v>0</v>
      </c>
      <c r="U130">
        <f t="shared" ref="U130:U193" si="30">IF(R130=0,0,IF(R130=0.5,3,6))</f>
        <v>0</v>
      </c>
      <c r="V130">
        <f t="shared" ref="V130:V193" si="31">IF(Q130=1,7,0)</f>
        <v>7</v>
      </c>
      <c r="W130">
        <f t="shared" ref="W130:W193" si="32">IF(O130=1,11,0)</f>
        <v>0</v>
      </c>
      <c r="X130">
        <f t="shared" ref="X130:X193" si="33">IF(P130=1,14,0)</f>
        <v>14</v>
      </c>
      <c r="Y130">
        <f t="shared" ref="Y130:Y193" si="34">(0.5*N130)*100</f>
        <v>27.500000000000004</v>
      </c>
      <c r="Z130">
        <f t="shared" ref="Z130:Z193" si="35">SUM(S130:Y130)</f>
        <v>48.5</v>
      </c>
      <c r="AA130" cm="1">
        <f t="array" ref="AA130">SUMPRODUCT((Z130&lt;$Z$2:$Z$225)/COUNTIF($Z$2:$Z$225,$Z$2:$Z$225))+1</f>
        <v>46.999999999999957</v>
      </c>
    </row>
    <row r="131" spans="1:27" x14ac:dyDescent="0.15">
      <c r="A131" t="str">
        <f>CLEAN('2025 Original'!A104)</f>
        <v>Fiat Chrysler</v>
      </c>
      <c r="B131" t="str">
        <f>CLEAN('2025 Original'!B104)</f>
        <v>Dodge</v>
      </c>
      <c r="C131" t="str">
        <f>CLEAN('2025 Original'!C104)</f>
        <v>Charger BEV</v>
      </c>
      <c r="D131" t="str">
        <f>CLEAN('2025 Original'!D104)</f>
        <v>PC</v>
      </c>
      <c r="E131" t="str">
        <f>CLEAN('2025 Original'!E104)</f>
        <v>0.42</v>
      </c>
      <c r="F131" t="str">
        <f>CLEAN('2025 Original'!F104)</f>
        <v>27% M</v>
      </c>
      <c r="G131" t="str">
        <f>CLEAN('2025 Original'!G104)</f>
        <v>25% H</v>
      </c>
      <c r="H131" t="str">
        <f>CLEAN('2025 Original'!H104)</f>
        <v>CN</v>
      </c>
      <c r="I131" t="str">
        <f>CLEAN('2025 Original'!I104)</f>
        <v/>
      </c>
      <c r="J131" t="str">
        <f>CLEAN('2025 Original'!J104)</f>
        <v>US</v>
      </c>
      <c r="K131" t="str">
        <f>CLEAN('2025 Original'!K104)</f>
        <v/>
      </c>
      <c r="L131" t="str">
        <f>CLEAN('2025 Original'!L104)</f>
        <v>US</v>
      </c>
      <c r="M131" t="str">
        <f>CLEAN('2025 Original'!M104)</f>
        <v/>
      </c>
      <c r="N131" t="str">
        <f t="shared" si="24"/>
        <v>0.42</v>
      </c>
      <c r="O131" s="70">
        <f t="shared" si="25"/>
        <v>0</v>
      </c>
      <c r="P131">
        <f t="shared" si="26"/>
        <v>1</v>
      </c>
      <c r="Q131">
        <f t="shared" si="27"/>
        <v>1</v>
      </c>
      <c r="R131">
        <v>0.5</v>
      </c>
      <c r="S131">
        <f t="shared" si="28"/>
        <v>3</v>
      </c>
      <c r="T131">
        <f t="shared" si="29"/>
        <v>0</v>
      </c>
      <c r="U131">
        <f t="shared" si="30"/>
        <v>3</v>
      </c>
      <c r="V131">
        <f t="shared" si="31"/>
        <v>7</v>
      </c>
      <c r="W131">
        <f t="shared" si="32"/>
        <v>0</v>
      </c>
      <c r="X131">
        <f t="shared" si="33"/>
        <v>14</v>
      </c>
      <c r="Y131">
        <f t="shared" si="34"/>
        <v>21</v>
      </c>
      <c r="Z131">
        <f t="shared" si="35"/>
        <v>48</v>
      </c>
      <c r="AA131" cm="1">
        <f t="array" ref="AA131">SUMPRODUCT((Z131&lt;$Z$2:$Z$225)/COUNTIF($Z$2:$Z$225,$Z$2:$Z$225))+1</f>
        <v>47.999999999999964</v>
      </c>
    </row>
    <row r="132" spans="1:27" x14ac:dyDescent="0.15">
      <c r="A132" t="str">
        <f>CLEAN('2025 Original'!A144)</f>
        <v>GM LLC</v>
      </c>
      <c r="B132" t="str">
        <f>CLEAN('2025 Original'!B144)</f>
        <v>Cadillac</v>
      </c>
      <c r="C132" t="str">
        <f>CLEAN('2025 Original'!C144)</f>
        <v>Escalade EV</v>
      </c>
      <c r="D132" t="str">
        <f>CLEAN('2025 Original'!D144)</f>
        <v>MPV</v>
      </c>
      <c r="E132" t="str">
        <f>CLEAN('2025 Original'!E144)</f>
        <v>0.36</v>
      </c>
      <c r="F132" t="str">
        <f>CLEAN('2025 Original'!F144)</f>
        <v>30% K</v>
      </c>
      <c r="G132" t="str">
        <f>CLEAN('2025 Original'!G144)</f>
        <v/>
      </c>
      <c r="H132" t="str">
        <f>CLEAN('2025 Original'!H144)</f>
        <v>US</v>
      </c>
      <c r="I132" t="str">
        <f>CLEAN('2025 Original'!I144)</f>
        <v/>
      </c>
      <c r="J132" t="str">
        <f>CLEAN('2025 Original'!J144)</f>
        <v/>
      </c>
      <c r="K132" t="str">
        <f>CLEAN('2025 Original'!K144)</f>
        <v/>
      </c>
      <c r="L132" t="str">
        <f>CLEAN('2025 Original'!L144)</f>
        <v/>
      </c>
      <c r="M132" t="str">
        <f>CLEAN('2025 Original'!M144)</f>
        <v/>
      </c>
      <c r="N132" t="str">
        <f t="shared" si="24"/>
        <v>0.36</v>
      </c>
      <c r="O132" s="70">
        <f t="shared" si="25"/>
        <v>1</v>
      </c>
      <c r="P132">
        <f t="shared" si="26"/>
        <v>0</v>
      </c>
      <c r="Q132">
        <f t="shared" si="27"/>
        <v>0</v>
      </c>
      <c r="R132">
        <v>1</v>
      </c>
      <c r="S132">
        <f t="shared" si="28"/>
        <v>6</v>
      </c>
      <c r="T132">
        <f t="shared" si="29"/>
        <v>6</v>
      </c>
      <c r="U132">
        <f t="shared" si="30"/>
        <v>6</v>
      </c>
      <c r="V132">
        <f t="shared" si="31"/>
        <v>0</v>
      </c>
      <c r="W132">
        <f t="shared" si="32"/>
        <v>11</v>
      </c>
      <c r="X132">
        <f t="shared" si="33"/>
        <v>0</v>
      </c>
      <c r="Y132">
        <f t="shared" si="34"/>
        <v>18</v>
      </c>
      <c r="Z132">
        <f t="shared" si="35"/>
        <v>47</v>
      </c>
      <c r="AA132" cm="1">
        <f t="array" ref="AA132">SUMPRODUCT((Z132&lt;$Z$2:$Z$225)/COUNTIF($Z$2:$Z$225,$Z$2:$Z$225))+1</f>
        <v>48.999999999999964</v>
      </c>
    </row>
    <row r="133" spans="1:27" x14ac:dyDescent="0.15">
      <c r="A133" t="str">
        <f>CLEAN('2025 Original'!A161)</f>
        <v>GM LLC</v>
      </c>
      <c r="B133" t="str">
        <f>CLEAN('2025 Original'!B161)</f>
        <v>Chevy</v>
      </c>
      <c r="C133" t="str">
        <f>CLEAN('2025 Original'!C161)</f>
        <v>Silverado/Sierra EV</v>
      </c>
      <c r="D133" t="str">
        <f>CLEAN('2025 Original'!D161)</f>
        <v>Truck</v>
      </c>
      <c r="E133" t="str">
        <f>CLEAN('2025 Original'!E161)</f>
        <v>0.36</v>
      </c>
      <c r="F133" t="str">
        <f>CLEAN('2025 Original'!F161)</f>
        <v>30% K</v>
      </c>
      <c r="G133" t="str">
        <f>CLEAN('2025 Original'!G161)</f>
        <v/>
      </c>
      <c r="H133" t="str">
        <f>CLEAN('2025 Original'!H161)</f>
        <v>US</v>
      </c>
      <c r="I133" t="str">
        <f>CLEAN('2025 Original'!I161)</f>
        <v/>
      </c>
      <c r="J133" t="str">
        <f>CLEAN('2025 Original'!J161)</f>
        <v/>
      </c>
      <c r="K133" t="str">
        <f>CLEAN('2025 Original'!K161)</f>
        <v/>
      </c>
      <c r="L133" t="str">
        <f>CLEAN('2025 Original'!L161)</f>
        <v/>
      </c>
      <c r="M133" t="str">
        <f>CLEAN('2025 Original'!M161)</f>
        <v/>
      </c>
      <c r="N133" t="str">
        <f t="shared" si="24"/>
        <v>0.36</v>
      </c>
      <c r="O133" s="70">
        <f t="shared" si="25"/>
        <v>1</v>
      </c>
      <c r="P133">
        <f t="shared" si="26"/>
        <v>0</v>
      </c>
      <c r="Q133">
        <f t="shared" si="27"/>
        <v>0</v>
      </c>
      <c r="R133">
        <v>1</v>
      </c>
      <c r="S133">
        <f t="shared" si="28"/>
        <v>6</v>
      </c>
      <c r="T133">
        <f t="shared" si="29"/>
        <v>6</v>
      </c>
      <c r="U133">
        <f t="shared" si="30"/>
        <v>6</v>
      </c>
      <c r="V133">
        <f t="shared" si="31"/>
        <v>0</v>
      </c>
      <c r="W133">
        <f t="shared" si="32"/>
        <v>11</v>
      </c>
      <c r="X133">
        <f t="shared" si="33"/>
        <v>0</v>
      </c>
      <c r="Y133">
        <f t="shared" si="34"/>
        <v>18</v>
      </c>
      <c r="Z133">
        <f t="shared" si="35"/>
        <v>47</v>
      </c>
      <c r="AA133" cm="1">
        <f t="array" ref="AA133">SUMPRODUCT((Z133&lt;$Z$2:$Z$225)/COUNTIF($Z$2:$Z$225,$Z$2:$Z$225))+1</f>
        <v>48.999999999999964</v>
      </c>
    </row>
    <row r="134" spans="1:27" x14ac:dyDescent="0.15">
      <c r="A134" t="str">
        <f>CLEAN('2025 Original'!A167)</f>
        <v>GM LLC</v>
      </c>
      <c r="B134" t="str">
        <f>CLEAN('2025 Original'!B167)</f>
        <v>GMC</v>
      </c>
      <c r="C134" t="str">
        <f>CLEAN('2025 Original'!C167)</f>
        <v>Hummer EV</v>
      </c>
      <c r="D134" t="str">
        <f>CLEAN('2025 Original'!D167)</f>
        <v>T/MPV</v>
      </c>
      <c r="E134" t="str">
        <f>CLEAN('2025 Original'!E167)</f>
        <v>0.36</v>
      </c>
      <c r="F134" t="str">
        <f>CLEAN('2025 Original'!F167)</f>
        <v>30% K</v>
      </c>
      <c r="G134" t="str">
        <f>CLEAN('2025 Original'!G167)</f>
        <v/>
      </c>
      <c r="H134" t="str">
        <f>CLEAN('2025 Original'!H167)</f>
        <v>US</v>
      </c>
      <c r="I134" t="str">
        <f>CLEAN('2025 Original'!I167)</f>
        <v/>
      </c>
      <c r="J134" t="str">
        <f>CLEAN('2025 Original'!J167)</f>
        <v/>
      </c>
      <c r="K134" t="str">
        <f>CLEAN('2025 Original'!K167)</f>
        <v/>
      </c>
      <c r="L134" t="str">
        <f>CLEAN('2025 Original'!L167)</f>
        <v/>
      </c>
      <c r="M134" t="str">
        <f>CLEAN('2025 Original'!M167)</f>
        <v/>
      </c>
      <c r="N134" t="str">
        <f t="shared" si="24"/>
        <v>0.36</v>
      </c>
      <c r="O134" s="70">
        <f t="shared" si="25"/>
        <v>1</v>
      </c>
      <c r="P134">
        <f t="shared" si="26"/>
        <v>0</v>
      </c>
      <c r="Q134">
        <f t="shared" si="27"/>
        <v>0</v>
      </c>
      <c r="R134">
        <v>1</v>
      </c>
      <c r="S134">
        <f t="shared" si="28"/>
        <v>6</v>
      </c>
      <c r="T134">
        <f t="shared" si="29"/>
        <v>6</v>
      </c>
      <c r="U134">
        <f t="shared" si="30"/>
        <v>6</v>
      </c>
      <c r="V134">
        <f t="shared" si="31"/>
        <v>0</v>
      </c>
      <c r="W134">
        <f t="shared" si="32"/>
        <v>11</v>
      </c>
      <c r="X134">
        <f t="shared" si="33"/>
        <v>0</v>
      </c>
      <c r="Y134">
        <f t="shared" si="34"/>
        <v>18</v>
      </c>
      <c r="Z134">
        <f t="shared" si="35"/>
        <v>47</v>
      </c>
      <c r="AA134" cm="1">
        <f t="array" ref="AA134">SUMPRODUCT((Z134&lt;$Z$2:$Z$225)/COUNTIF($Z$2:$Z$225,$Z$2:$Z$225))+1</f>
        <v>48.999999999999964</v>
      </c>
    </row>
    <row r="135" spans="1:27" x14ac:dyDescent="0.15">
      <c r="A135" t="str">
        <f>CLEAN('2025 Original'!A311)</f>
        <v>Mazda Motor Corporation</v>
      </c>
      <c r="B135" t="str">
        <f>CLEAN('2025 Original'!B311)</f>
        <v>Mazda</v>
      </c>
      <c r="C135" t="str">
        <f>CLEAN('2025 Original'!C311)</f>
        <v>CX-50</v>
      </c>
      <c r="D135" t="str">
        <f>CLEAN('2025 Original'!D311)</f>
        <v>MPV</v>
      </c>
      <c r="E135" t="str">
        <f>CLEAN('2025 Original'!E311)</f>
        <v>0.6</v>
      </c>
      <c r="F135" t="str">
        <f>CLEAN('2025 Original'!F311)</f>
        <v>25% M</v>
      </c>
      <c r="G135" t="str">
        <f>CLEAN('2025 Original'!G311)</f>
        <v>15% J</v>
      </c>
      <c r="H135" t="str">
        <f>CLEAN('2025 Original'!H311)</f>
        <v>US</v>
      </c>
      <c r="I135" t="str">
        <f>CLEAN('2025 Original'!I311)</f>
        <v/>
      </c>
      <c r="J135" t="str">
        <f>CLEAN('2025 Original'!J311)</f>
        <v>M</v>
      </c>
      <c r="K135" t="str">
        <f>CLEAN('2025 Original'!K311)</f>
        <v>J</v>
      </c>
      <c r="L135" t="str">
        <f>CLEAN('2025 Original'!L311)</f>
        <v>J</v>
      </c>
      <c r="M135" t="str">
        <f>CLEAN('2025 Original'!M311)</f>
        <v/>
      </c>
      <c r="N135" t="str">
        <f t="shared" si="24"/>
        <v>0.6</v>
      </c>
      <c r="O135" s="70">
        <f t="shared" si="25"/>
        <v>1</v>
      </c>
      <c r="P135">
        <f t="shared" si="26"/>
        <v>0</v>
      </c>
      <c r="Q135">
        <f t="shared" si="27"/>
        <v>0</v>
      </c>
      <c r="S135">
        <f t="shared" si="28"/>
        <v>0</v>
      </c>
      <c r="T135">
        <f t="shared" si="29"/>
        <v>6</v>
      </c>
      <c r="U135">
        <f t="shared" si="30"/>
        <v>0</v>
      </c>
      <c r="V135">
        <f t="shared" si="31"/>
        <v>0</v>
      </c>
      <c r="W135">
        <f t="shared" si="32"/>
        <v>11</v>
      </c>
      <c r="X135">
        <f t="shared" si="33"/>
        <v>0</v>
      </c>
      <c r="Y135">
        <f t="shared" si="34"/>
        <v>30</v>
      </c>
      <c r="Z135">
        <f t="shared" si="35"/>
        <v>47</v>
      </c>
      <c r="AA135" cm="1">
        <f t="array" ref="AA135">SUMPRODUCT((Z135&lt;$Z$2:$Z$225)/COUNTIF($Z$2:$Z$225,$Z$2:$Z$225))+1</f>
        <v>48.999999999999964</v>
      </c>
    </row>
    <row r="136" spans="1:27" x14ac:dyDescent="0.15">
      <c r="A136" t="str">
        <f>CLEAN('2025 Original'!A152)</f>
        <v>GM LLC</v>
      </c>
      <c r="B136" t="str">
        <f>CLEAN('2025 Original'!B152)</f>
        <v>Chevy</v>
      </c>
      <c r="C136" t="str">
        <f>CLEAN('2025 Original'!C152)</f>
        <v>Brightdrop</v>
      </c>
      <c r="D136" t="str">
        <f>CLEAN('2025 Original'!D152)</f>
        <v>T</v>
      </c>
      <c r="E136" t="str">
        <f>CLEAN('2025 Original'!E152)</f>
        <v>0.65</v>
      </c>
      <c r="F136" t="str">
        <f>CLEAN('2025 Original'!F152)</f>
        <v>16% K</v>
      </c>
      <c r="G136" t="str">
        <f>CLEAN('2025 Original'!G152)</f>
        <v>15% M</v>
      </c>
      <c r="H136" t="str">
        <f>CLEAN('2025 Original'!H152)</f>
        <v>CN</v>
      </c>
      <c r="I136" t="str">
        <f>CLEAN('2025 Original'!I152)</f>
        <v/>
      </c>
      <c r="J136" t="str">
        <f>CLEAN('2025 Original'!J152)</f>
        <v/>
      </c>
      <c r="K136" t="str">
        <f>CLEAN('2025 Original'!K152)</f>
        <v/>
      </c>
      <c r="L136" t="str">
        <f>CLEAN('2025 Original'!L152)</f>
        <v/>
      </c>
      <c r="M136" t="str">
        <f>CLEAN('2025 Original'!M152)</f>
        <v/>
      </c>
      <c r="N136" t="str">
        <f t="shared" si="24"/>
        <v>0.65</v>
      </c>
      <c r="O136" s="70">
        <f t="shared" si="25"/>
        <v>0</v>
      </c>
      <c r="P136">
        <f t="shared" si="26"/>
        <v>0</v>
      </c>
      <c r="Q136">
        <f t="shared" si="27"/>
        <v>0</v>
      </c>
      <c r="R136">
        <v>1</v>
      </c>
      <c r="S136">
        <f t="shared" si="28"/>
        <v>6</v>
      </c>
      <c r="T136">
        <f t="shared" si="29"/>
        <v>0</v>
      </c>
      <c r="U136">
        <f t="shared" si="30"/>
        <v>6</v>
      </c>
      <c r="V136">
        <f t="shared" si="31"/>
        <v>0</v>
      </c>
      <c r="W136">
        <f t="shared" si="32"/>
        <v>0</v>
      </c>
      <c r="X136">
        <f t="shared" si="33"/>
        <v>0</v>
      </c>
      <c r="Y136">
        <f t="shared" si="34"/>
        <v>32.5</v>
      </c>
      <c r="Z136">
        <f t="shared" si="35"/>
        <v>44.5</v>
      </c>
      <c r="AA136" cm="1">
        <f t="array" ref="AA136">SUMPRODUCT((Z136&lt;$Z$2:$Z$225)/COUNTIF($Z$2:$Z$225,$Z$2:$Z$225))+1</f>
        <v>49.999999999999964</v>
      </c>
    </row>
    <row r="137" spans="1:27" x14ac:dyDescent="0.15">
      <c r="A137" t="str">
        <f>CLEAN('2025 Original'!A203)</f>
        <v>Honda Motor Co., Ltd.</v>
      </c>
      <c r="B137" t="str">
        <f>CLEAN('2025 Original'!B203)</f>
        <v>Honda</v>
      </c>
      <c r="C137" t="str">
        <f>CLEAN('2025 Original'!C203)</f>
        <v>CR-V AWD</v>
      </c>
      <c r="D137" t="str">
        <f>CLEAN('2025 Original'!D203)</f>
        <v>MPV</v>
      </c>
      <c r="E137" t="str">
        <f>CLEAN('2025 Original'!E203)</f>
        <v>0.55</v>
      </c>
      <c r="F137" t="str">
        <f>CLEAN('2025 Original'!F203)</f>
        <v>20% J</v>
      </c>
      <c r="G137" t="str">
        <f>CLEAN('2025 Original'!G203)</f>
        <v/>
      </c>
      <c r="H137" t="str">
        <f>CLEAN('2025 Original'!H203)</f>
        <v>US</v>
      </c>
      <c r="I137" t="str">
        <f>CLEAN('2025 Original'!I203)</f>
        <v/>
      </c>
      <c r="J137" t="str">
        <f>CLEAN('2025 Original'!J203)</f>
        <v>J</v>
      </c>
      <c r="K137" t="str">
        <f>CLEAN('2025 Original'!K203)</f>
        <v/>
      </c>
      <c r="L137" t="str">
        <f>CLEAN('2025 Original'!L203)</f>
        <v>J</v>
      </c>
      <c r="M137" t="str">
        <f>CLEAN('2025 Original'!M203)</f>
        <v/>
      </c>
      <c r="N137" t="str">
        <f t="shared" si="24"/>
        <v>0.55</v>
      </c>
      <c r="O137" s="70">
        <f t="shared" si="25"/>
        <v>1</v>
      </c>
      <c r="P137">
        <f t="shared" si="26"/>
        <v>0</v>
      </c>
      <c r="Q137">
        <f t="shared" si="27"/>
        <v>0</v>
      </c>
      <c r="S137">
        <f t="shared" si="28"/>
        <v>0</v>
      </c>
      <c r="T137">
        <f t="shared" si="29"/>
        <v>6</v>
      </c>
      <c r="U137">
        <f t="shared" si="30"/>
        <v>0</v>
      </c>
      <c r="V137">
        <f t="shared" si="31"/>
        <v>0</v>
      </c>
      <c r="W137">
        <f t="shared" si="32"/>
        <v>11</v>
      </c>
      <c r="X137">
        <f t="shared" si="33"/>
        <v>0</v>
      </c>
      <c r="Y137">
        <f t="shared" si="34"/>
        <v>27.500000000000004</v>
      </c>
      <c r="Z137">
        <f t="shared" si="35"/>
        <v>44.5</v>
      </c>
      <c r="AA137" cm="1">
        <f t="array" ref="AA137">SUMPRODUCT((Z137&lt;$Z$2:$Z$225)/COUNTIF($Z$2:$Z$225,$Z$2:$Z$225))+1</f>
        <v>49.999999999999964</v>
      </c>
    </row>
    <row r="138" spans="1:27" x14ac:dyDescent="0.15">
      <c r="A138" t="str">
        <f>CLEAN('2025 Original'!A205)</f>
        <v>Honda Motor Co., Ltd.</v>
      </c>
      <c r="B138" t="str">
        <f>CLEAN('2025 Original'!B205)</f>
        <v>Honda</v>
      </c>
      <c r="C138" t="str">
        <f>CLEAN('2025 Original'!C205)</f>
        <v>CR-V AWD</v>
      </c>
      <c r="D138" t="str">
        <f>CLEAN('2025 Original'!D205)</f>
        <v>MPV</v>
      </c>
      <c r="E138" t="str">
        <f>CLEAN('2025 Original'!E205)</f>
        <v>0.55</v>
      </c>
      <c r="F138" t="str">
        <f>CLEAN('2025 Original'!F205)</f>
        <v>20% J</v>
      </c>
      <c r="G138" t="str">
        <f>CLEAN('2025 Original'!G205)</f>
        <v/>
      </c>
      <c r="H138" t="str">
        <f>CLEAN('2025 Original'!H205)</f>
        <v>US</v>
      </c>
      <c r="I138" t="str">
        <f>CLEAN('2025 Original'!I205)</f>
        <v/>
      </c>
      <c r="J138" t="str">
        <f>CLEAN('2025 Original'!J205)</f>
        <v>J</v>
      </c>
      <c r="K138" t="str">
        <f>CLEAN('2025 Original'!K205)</f>
        <v/>
      </c>
      <c r="L138" t="str">
        <f>CLEAN('2025 Original'!L205)</f>
        <v>J</v>
      </c>
      <c r="M138" t="str">
        <f>CLEAN('2025 Original'!M205)</f>
        <v/>
      </c>
      <c r="N138" t="str">
        <f t="shared" si="24"/>
        <v>0.55</v>
      </c>
      <c r="O138" s="70">
        <f t="shared" si="25"/>
        <v>1</v>
      </c>
      <c r="P138">
        <f t="shared" si="26"/>
        <v>0</v>
      </c>
      <c r="Q138">
        <f t="shared" si="27"/>
        <v>0</v>
      </c>
      <c r="S138">
        <f t="shared" si="28"/>
        <v>0</v>
      </c>
      <c r="T138">
        <f t="shared" si="29"/>
        <v>6</v>
      </c>
      <c r="U138">
        <f t="shared" si="30"/>
        <v>0</v>
      </c>
      <c r="V138">
        <f t="shared" si="31"/>
        <v>0</v>
      </c>
      <c r="W138">
        <f t="shared" si="32"/>
        <v>11</v>
      </c>
      <c r="X138">
        <f t="shared" si="33"/>
        <v>0</v>
      </c>
      <c r="Y138">
        <f t="shared" si="34"/>
        <v>27.500000000000004</v>
      </c>
      <c r="Z138">
        <f t="shared" si="35"/>
        <v>44.5</v>
      </c>
      <c r="AA138" cm="1">
        <f t="array" ref="AA138">SUMPRODUCT((Z138&lt;$Z$2:$Z$225)/COUNTIF($Z$2:$Z$225,$Z$2:$Z$225))+1</f>
        <v>49.999999999999964</v>
      </c>
    </row>
    <row r="139" spans="1:27" x14ac:dyDescent="0.15">
      <c r="A139" t="str">
        <f>CLEAN('2025 Original'!A114)</f>
        <v>Fiat Chrysler</v>
      </c>
      <c r="B139" t="str">
        <f>CLEAN('2025 Original'!B114)</f>
        <v>Jeep</v>
      </c>
      <c r="C139" t="str">
        <f>CLEAN('2025 Original'!C114)</f>
        <v>Wagoneer S</v>
      </c>
      <c r="D139" t="str">
        <f>CLEAN('2025 Original'!D114)</f>
        <v>MPV</v>
      </c>
      <c r="E139" t="str">
        <f>CLEAN('2025 Original'!E114)</f>
        <v>0.31</v>
      </c>
      <c r="F139" t="str">
        <f>CLEAN('2025 Original'!F114)</f>
        <v>55% M</v>
      </c>
      <c r="G139" t="str">
        <f>CLEAN('2025 Original'!G114)</f>
        <v/>
      </c>
      <c r="H139" t="str">
        <f>CLEAN('2025 Original'!H114)</f>
        <v>M</v>
      </c>
      <c r="I139" t="str">
        <f>CLEAN('2025 Original'!I114)</f>
        <v/>
      </c>
      <c r="J139" t="str">
        <f>CLEAN('2025 Original'!J114)</f>
        <v>US</v>
      </c>
      <c r="K139" t="str">
        <f>CLEAN('2025 Original'!K114)</f>
        <v/>
      </c>
      <c r="L139" t="str">
        <f>CLEAN('2025 Original'!L114)</f>
        <v>US</v>
      </c>
      <c r="M139" t="str">
        <f>CLEAN('2025 Original'!M114)</f>
        <v/>
      </c>
      <c r="N139" t="str">
        <f t="shared" si="24"/>
        <v>0.31</v>
      </c>
      <c r="O139" s="70">
        <f t="shared" si="25"/>
        <v>0</v>
      </c>
      <c r="P139">
        <f t="shared" si="26"/>
        <v>1</v>
      </c>
      <c r="Q139">
        <f t="shared" si="27"/>
        <v>1</v>
      </c>
      <c r="R139">
        <v>0.5</v>
      </c>
      <c r="S139">
        <f t="shared" si="28"/>
        <v>3</v>
      </c>
      <c r="T139">
        <f t="shared" si="29"/>
        <v>0</v>
      </c>
      <c r="U139">
        <f t="shared" si="30"/>
        <v>3</v>
      </c>
      <c r="V139">
        <f t="shared" si="31"/>
        <v>7</v>
      </c>
      <c r="W139">
        <f t="shared" si="32"/>
        <v>0</v>
      </c>
      <c r="X139">
        <f t="shared" si="33"/>
        <v>14</v>
      </c>
      <c r="Y139">
        <f t="shared" si="34"/>
        <v>15.5</v>
      </c>
      <c r="Z139">
        <f t="shared" si="35"/>
        <v>42.5</v>
      </c>
      <c r="AA139" cm="1">
        <f t="array" ref="AA139">SUMPRODUCT((Z139&lt;$Z$2:$Z$225)/COUNTIF($Z$2:$Z$225,$Z$2:$Z$225))+1</f>
        <v>50.999999999999972</v>
      </c>
    </row>
    <row r="140" spans="1:27" x14ac:dyDescent="0.15">
      <c r="A140" t="str">
        <f>CLEAN('2025 Original'!A195)</f>
        <v>Honda Motor Co., Ltd.</v>
      </c>
      <c r="B140" t="str">
        <f>CLEAN('2025 Original'!B195)</f>
        <v>Honda</v>
      </c>
      <c r="C140" t="str">
        <f>CLEAN('2025 Original'!C195)</f>
        <v>Civic  5Dr</v>
      </c>
      <c r="D140" t="str">
        <f>CLEAN('2025 Original'!D195)</f>
        <v>PC</v>
      </c>
      <c r="E140" t="str">
        <f>CLEAN('2025 Original'!E195)</f>
        <v>0.5</v>
      </c>
      <c r="F140" t="str">
        <f>CLEAN('2025 Original'!F195)</f>
        <v>25% J</v>
      </c>
      <c r="G140" t="str">
        <f>CLEAN('2025 Original'!G195)</f>
        <v/>
      </c>
      <c r="H140" t="str">
        <f>CLEAN('2025 Original'!H195)</f>
        <v>US</v>
      </c>
      <c r="I140" t="str">
        <f>CLEAN('2025 Original'!I195)</f>
        <v/>
      </c>
      <c r="J140" t="str">
        <f>CLEAN('2025 Original'!J195)</f>
        <v>J</v>
      </c>
      <c r="K140" t="str">
        <f>CLEAN('2025 Original'!K195)</f>
        <v/>
      </c>
      <c r="L140" t="str">
        <f>CLEAN('2025 Original'!L195)</f>
        <v>J</v>
      </c>
      <c r="M140" t="str">
        <f>CLEAN('2025 Original'!M195)</f>
        <v/>
      </c>
      <c r="N140" t="str">
        <f t="shared" si="24"/>
        <v>0.5</v>
      </c>
      <c r="O140" s="70">
        <f t="shared" si="25"/>
        <v>1</v>
      </c>
      <c r="P140">
        <f t="shared" si="26"/>
        <v>0</v>
      </c>
      <c r="Q140">
        <f t="shared" si="27"/>
        <v>0</v>
      </c>
      <c r="S140">
        <f t="shared" si="28"/>
        <v>0</v>
      </c>
      <c r="T140">
        <f t="shared" si="29"/>
        <v>6</v>
      </c>
      <c r="U140">
        <f t="shared" si="30"/>
        <v>0</v>
      </c>
      <c r="V140">
        <f t="shared" si="31"/>
        <v>0</v>
      </c>
      <c r="W140">
        <f t="shared" si="32"/>
        <v>11</v>
      </c>
      <c r="X140">
        <f t="shared" si="33"/>
        <v>0</v>
      </c>
      <c r="Y140">
        <f t="shared" si="34"/>
        <v>25</v>
      </c>
      <c r="Z140">
        <f t="shared" si="35"/>
        <v>42</v>
      </c>
      <c r="AA140" cm="1">
        <f t="array" ref="AA140">SUMPRODUCT((Z140&lt;$Z$2:$Z$225)/COUNTIF($Z$2:$Z$225,$Z$2:$Z$225))+1</f>
        <v>51.999999999999972</v>
      </c>
    </row>
    <row r="141" spans="1:27" x14ac:dyDescent="0.15">
      <c r="A141" t="str">
        <f>CLEAN('2025 Original'!A312)</f>
        <v>Mazda Motor Corporation</v>
      </c>
      <c r="B141" t="str">
        <f>CLEAN('2025 Original'!B312)</f>
        <v>Mazda</v>
      </c>
      <c r="C141" t="str">
        <f>CLEAN('2025 Original'!C312)</f>
        <v>CX-50 Hybrid</v>
      </c>
      <c r="D141" t="str">
        <f>CLEAN('2025 Original'!D312)</f>
        <v>MPV</v>
      </c>
      <c r="E141" t="str">
        <f>CLEAN('2025 Original'!E312)</f>
        <v>0.5</v>
      </c>
      <c r="F141" t="str">
        <f>CLEAN('2025 Original'!F312)</f>
        <v>30% M</v>
      </c>
      <c r="G141" t="str">
        <f>CLEAN('2025 Original'!G312)</f>
        <v>15% J</v>
      </c>
      <c r="H141" t="str">
        <f>CLEAN('2025 Original'!H312)</f>
        <v>US</v>
      </c>
      <c r="I141" t="str">
        <f>CLEAN('2025 Original'!I312)</f>
        <v/>
      </c>
      <c r="J141" t="str">
        <f>CLEAN('2025 Original'!J312)</f>
        <v>M</v>
      </c>
      <c r="K141" t="str">
        <f>CLEAN('2025 Original'!K312)</f>
        <v>J</v>
      </c>
      <c r="L141" t="str">
        <f>CLEAN('2025 Original'!L312)</f>
        <v>J</v>
      </c>
      <c r="M141" t="str">
        <f>CLEAN('2025 Original'!M312)</f>
        <v/>
      </c>
      <c r="N141" t="str">
        <f t="shared" si="24"/>
        <v>0.5</v>
      </c>
      <c r="O141" s="70">
        <f t="shared" si="25"/>
        <v>1</v>
      </c>
      <c r="P141">
        <f t="shared" si="26"/>
        <v>0</v>
      </c>
      <c r="Q141">
        <f t="shared" si="27"/>
        <v>0</v>
      </c>
      <c r="S141">
        <f t="shared" si="28"/>
        <v>0</v>
      </c>
      <c r="T141">
        <f t="shared" si="29"/>
        <v>6</v>
      </c>
      <c r="U141">
        <f t="shared" si="30"/>
        <v>0</v>
      </c>
      <c r="V141">
        <f t="shared" si="31"/>
        <v>0</v>
      </c>
      <c r="W141">
        <f t="shared" si="32"/>
        <v>11</v>
      </c>
      <c r="X141">
        <f t="shared" si="33"/>
        <v>0</v>
      </c>
      <c r="Y141">
        <f t="shared" si="34"/>
        <v>25</v>
      </c>
      <c r="Z141">
        <f t="shared" si="35"/>
        <v>42</v>
      </c>
      <c r="AA141" cm="1">
        <f t="array" ref="AA141">SUMPRODUCT((Z141&lt;$Z$2:$Z$225)/COUNTIF($Z$2:$Z$225,$Z$2:$Z$225))+1</f>
        <v>51.999999999999972</v>
      </c>
    </row>
    <row r="142" spans="1:27" x14ac:dyDescent="0.15">
      <c r="A142" t="str">
        <f>CLEAN('2025 Original'!A448)</f>
        <v>Subaru</v>
      </c>
      <c r="B142" t="str">
        <f>CLEAN('2025 Original'!B448)</f>
        <v>Subaru</v>
      </c>
      <c r="C142" t="str">
        <f>CLEAN('2025 Original'!C448)</f>
        <v>Ascent</v>
      </c>
      <c r="D142" t="str">
        <f>CLEAN('2025 Original'!D448)</f>
        <v>MPV</v>
      </c>
      <c r="E142" t="str">
        <f>CLEAN('2025 Original'!E448)</f>
        <v>0.5</v>
      </c>
      <c r="F142" t="str">
        <f>CLEAN('2025 Original'!F448)</f>
        <v>30% J</v>
      </c>
      <c r="G142" t="str">
        <f>CLEAN('2025 Original'!G448)</f>
        <v/>
      </c>
      <c r="H142" t="str">
        <f>CLEAN('2025 Original'!H448)</f>
        <v>US</v>
      </c>
      <c r="I142" t="str">
        <f>CLEAN('2025 Original'!I448)</f>
        <v/>
      </c>
      <c r="J142" t="str">
        <f>CLEAN('2025 Original'!J448)</f>
        <v>J</v>
      </c>
      <c r="K142" t="str">
        <f>CLEAN('2025 Original'!K448)</f>
        <v/>
      </c>
      <c r="L142" t="str">
        <f>CLEAN('2025 Original'!L448)</f>
        <v>J</v>
      </c>
      <c r="M142" t="str">
        <f>CLEAN('2025 Original'!M448)</f>
        <v/>
      </c>
      <c r="N142" t="str">
        <f t="shared" si="24"/>
        <v>0.5</v>
      </c>
      <c r="O142" s="70">
        <f t="shared" si="25"/>
        <v>1</v>
      </c>
      <c r="P142">
        <f t="shared" si="26"/>
        <v>0</v>
      </c>
      <c r="Q142">
        <f t="shared" si="27"/>
        <v>0</v>
      </c>
      <c r="S142">
        <f t="shared" si="28"/>
        <v>0</v>
      </c>
      <c r="T142">
        <f t="shared" si="29"/>
        <v>6</v>
      </c>
      <c r="U142">
        <f t="shared" si="30"/>
        <v>0</v>
      </c>
      <c r="V142">
        <f t="shared" si="31"/>
        <v>0</v>
      </c>
      <c r="W142">
        <f t="shared" si="32"/>
        <v>11</v>
      </c>
      <c r="X142">
        <f t="shared" si="33"/>
        <v>0</v>
      </c>
      <c r="Y142">
        <f t="shared" si="34"/>
        <v>25</v>
      </c>
      <c r="Z142">
        <f t="shared" si="35"/>
        <v>42</v>
      </c>
      <c r="AA142" cm="1">
        <f t="array" ref="AA142">SUMPRODUCT((Z142&lt;$Z$2:$Z$225)/COUNTIF($Z$2:$Z$225,$Z$2:$Z$225))+1</f>
        <v>51.999999999999972</v>
      </c>
    </row>
    <row r="143" spans="1:27" x14ac:dyDescent="0.15">
      <c r="A143" t="str">
        <f>CLEAN('2025 Original'!A455)</f>
        <v>Subaru</v>
      </c>
      <c r="B143" t="str">
        <f>CLEAN('2025 Original'!B455)</f>
        <v>Subaru</v>
      </c>
      <c r="C143" t="str">
        <f>CLEAN('2025 Original'!C455)</f>
        <v>Legacy</v>
      </c>
      <c r="D143" t="str">
        <f>CLEAN('2025 Original'!D455)</f>
        <v>PC</v>
      </c>
      <c r="E143" t="str">
        <f>CLEAN('2025 Original'!E455)</f>
        <v>0.5</v>
      </c>
      <c r="F143" t="str">
        <f>CLEAN('2025 Original'!F455)</f>
        <v>30% J</v>
      </c>
      <c r="G143" t="str">
        <f>CLEAN('2025 Original'!G455)</f>
        <v/>
      </c>
      <c r="H143" t="str">
        <f>CLEAN('2025 Original'!H455)</f>
        <v>US</v>
      </c>
      <c r="I143" t="str">
        <f>CLEAN('2025 Original'!I455)</f>
        <v/>
      </c>
      <c r="J143" t="str">
        <f>CLEAN('2025 Original'!J455)</f>
        <v>J</v>
      </c>
      <c r="K143" t="str">
        <f>CLEAN('2025 Original'!K455)</f>
        <v/>
      </c>
      <c r="L143" t="str">
        <f>CLEAN('2025 Original'!L455)</f>
        <v>J</v>
      </c>
      <c r="M143" t="str">
        <f>CLEAN('2025 Original'!M455)</f>
        <v/>
      </c>
      <c r="N143" t="str">
        <f t="shared" si="24"/>
        <v>0.5</v>
      </c>
      <c r="O143" s="70">
        <f t="shared" si="25"/>
        <v>1</v>
      </c>
      <c r="P143">
        <f t="shared" si="26"/>
        <v>0</v>
      </c>
      <c r="Q143">
        <f t="shared" si="27"/>
        <v>0</v>
      </c>
      <c r="S143">
        <f t="shared" si="28"/>
        <v>0</v>
      </c>
      <c r="T143">
        <f t="shared" si="29"/>
        <v>6</v>
      </c>
      <c r="U143">
        <f t="shared" si="30"/>
        <v>0</v>
      </c>
      <c r="V143">
        <f t="shared" si="31"/>
        <v>0</v>
      </c>
      <c r="W143">
        <f t="shared" si="32"/>
        <v>11</v>
      </c>
      <c r="X143">
        <f t="shared" si="33"/>
        <v>0</v>
      </c>
      <c r="Y143">
        <f t="shared" si="34"/>
        <v>25</v>
      </c>
      <c r="Z143">
        <f t="shared" si="35"/>
        <v>42</v>
      </c>
      <c r="AA143" cm="1">
        <f t="array" ref="AA143">SUMPRODUCT((Z143&lt;$Z$2:$Z$225)/COUNTIF($Z$2:$Z$225,$Z$2:$Z$225))+1</f>
        <v>51.999999999999972</v>
      </c>
    </row>
    <row r="144" spans="1:27" x14ac:dyDescent="0.15">
      <c r="A144" t="str">
        <f>CLEAN('2025 Original'!A456)</f>
        <v>Subaru</v>
      </c>
      <c r="B144" t="str">
        <f>CLEAN('2025 Original'!B456)</f>
        <v>Subaru</v>
      </c>
      <c r="C144" t="str">
        <f>CLEAN('2025 Original'!C456)</f>
        <v>Outback</v>
      </c>
      <c r="D144" t="str">
        <f>CLEAN('2025 Original'!D456)</f>
        <v>MPV</v>
      </c>
      <c r="E144" t="str">
        <f>CLEAN('2025 Original'!E456)</f>
        <v>0.5</v>
      </c>
      <c r="F144" t="str">
        <f>CLEAN('2025 Original'!F456)</f>
        <v>30% J</v>
      </c>
      <c r="G144" t="str">
        <f>CLEAN('2025 Original'!G456)</f>
        <v/>
      </c>
      <c r="H144" t="str">
        <f>CLEAN('2025 Original'!H456)</f>
        <v>US</v>
      </c>
      <c r="I144" t="str">
        <f>CLEAN('2025 Original'!I456)</f>
        <v/>
      </c>
      <c r="J144" t="str">
        <f>CLEAN('2025 Original'!J456)</f>
        <v>J</v>
      </c>
      <c r="K144" t="str">
        <f>CLEAN('2025 Original'!K456)</f>
        <v/>
      </c>
      <c r="L144" t="str">
        <f>CLEAN('2025 Original'!L456)</f>
        <v>J</v>
      </c>
      <c r="M144" t="str">
        <f>CLEAN('2025 Original'!M456)</f>
        <v/>
      </c>
      <c r="N144" t="str">
        <f t="shared" si="24"/>
        <v>0.5</v>
      </c>
      <c r="O144" s="70">
        <f t="shared" si="25"/>
        <v>1</v>
      </c>
      <c r="P144">
        <f t="shared" si="26"/>
        <v>0</v>
      </c>
      <c r="Q144">
        <f t="shared" si="27"/>
        <v>0</v>
      </c>
      <c r="S144">
        <f t="shared" si="28"/>
        <v>0</v>
      </c>
      <c r="T144">
        <f t="shared" si="29"/>
        <v>6</v>
      </c>
      <c r="U144">
        <f t="shared" si="30"/>
        <v>0</v>
      </c>
      <c r="V144">
        <f t="shared" si="31"/>
        <v>0</v>
      </c>
      <c r="W144">
        <f t="shared" si="32"/>
        <v>11</v>
      </c>
      <c r="X144">
        <f t="shared" si="33"/>
        <v>0</v>
      </c>
      <c r="Y144">
        <f t="shared" si="34"/>
        <v>25</v>
      </c>
      <c r="Z144">
        <f t="shared" si="35"/>
        <v>42</v>
      </c>
      <c r="AA144" cm="1">
        <f t="array" ref="AA144">SUMPRODUCT((Z144&lt;$Z$2:$Z$225)/COUNTIF($Z$2:$Z$225,$Z$2:$Z$225))+1</f>
        <v>51.999999999999972</v>
      </c>
    </row>
    <row r="145" spans="1:27" x14ac:dyDescent="0.15">
      <c r="A145" t="str">
        <f>CLEAN('2025 Original'!A197)</f>
        <v>Honda Motor Co., Ltd.</v>
      </c>
      <c r="B145" t="str">
        <f>CLEAN('2025 Original'!B197)</f>
        <v>Honda</v>
      </c>
      <c r="C145" t="str">
        <f>CLEAN('2025 Original'!C197)</f>
        <v>Civic 4D</v>
      </c>
      <c r="D145" t="str">
        <f>CLEAN('2025 Original'!D197)</f>
        <v>PC</v>
      </c>
      <c r="E145" t="str">
        <f>CLEAN('2025 Original'!E197)</f>
        <v>0.55</v>
      </c>
      <c r="F145" t="str">
        <f>CLEAN('2025 Original'!F197)</f>
        <v/>
      </c>
      <c r="G145" t="str">
        <f>CLEAN('2025 Original'!G197)</f>
        <v/>
      </c>
      <c r="H145" t="str">
        <f>CLEAN('2025 Original'!H197)</f>
        <v>CN</v>
      </c>
      <c r="I145" t="str">
        <f>CLEAN('2025 Original'!I197)</f>
        <v/>
      </c>
      <c r="J145" t="str">
        <f>CLEAN('2025 Original'!J197)</f>
        <v>US</v>
      </c>
      <c r="K145" t="str">
        <f>CLEAN('2025 Original'!K197)</f>
        <v/>
      </c>
      <c r="L145" t="str">
        <f>CLEAN('2025 Original'!L197)</f>
        <v>ID</v>
      </c>
      <c r="M145" t="str">
        <f>CLEAN('2025 Original'!M197)</f>
        <v/>
      </c>
      <c r="N145" t="str">
        <f t="shared" si="24"/>
        <v>0.55</v>
      </c>
      <c r="O145" s="70">
        <f t="shared" si="25"/>
        <v>0</v>
      </c>
      <c r="P145">
        <f t="shared" si="26"/>
        <v>1</v>
      </c>
      <c r="Q145">
        <f t="shared" si="27"/>
        <v>0</v>
      </c>
      <c r="S145">
        <f t="shared" si="28"/>
        <v>0</v>
      </c>
      <c r="T145">
        <f t="shared" si="29"/>
        <v>0</v>
      </c>
      <c r="U145">
        <f t="shared" si="30"/>
        <v>0</v>
      </c>
      <c r="V145">
        <f t="shared" si="31"/>
        <v>0</v>
      </c>
      <c r="W145">
        <f t="shared" si="32"/>
        <v>0</v>
      </c>
      <c r="X145">
        <f t="shared" si="33"/>
        <v>14</v>
      </c>
      <c r="Y145">
        <f t="shared" si="34"/>
        <v>27.500000000000004</v>
      </c>
      <c r="Z145">
        <f t="shared" si="35"/>
        <v>41.5</v>
      </c>
      <c r="AA145" cm="1">
        <f t="array" ref="AA145">SUMPRODUCT((Z145&lt;$Z$2:$Z$225)/COUNTIF($Z$2:$Z$225,$Z$2:$Z$225))+1</f>
        <v>52.999999999999986</v>
      </c>
    </row>
    <row r="146" spans="1:27" x14ac:dyDescent="0.15">
      <c r="A146" t="str">
        <f>CLEAN('2025 Original'!A199)</f>
        <v>Honda Motor Co., Ltd.</v>
      </c>
      <c r="B146" t="str">
        <f>CLEAN('2025 Original'!B199)</f>
        <v>Honda</v>
      </c>
      <c r="C146" t="str">
        <f>CLEAN('2025 Original'!C199)</f>
        <v>Civic 4D</v>
      </c>
      <c r="D146" t="str">
        <f>CLEAN('2025 Original'!D199)</f>
        <v>PC</v>
      </c>
      <c r="E146" t="str">
        <f>CLEAN('2025 Original'!E199)</f>
        <v>0.55</v>
      </c>
      <c r="F146" t="str">
        <f>CLEAN('2025 Original'!F199)</f>
        <v/>
      </c>
      <c r="G146" t="str">
        <f>CLEAN('2025 Original'!G199)</f>
        <v/>
      </c>
      <c r="H146" t="str">
        <f>CLEAN('2025 Original'!H199)</f>
        <v>CN</v>
      </c>
      <c r="I146" t="str">
        <f>CLEAN('2025 Original'!I199)</f>
        <v/>
      </c>
      <c r="J146" t="str">
        <f>CLEAN('2025 Original'!J199)</f>
        <v>US</v>
      </c>
      <c r="K146" t="str">
        <f>CLEAN('2025 Original'!K199)</f>
        <v/>
      </c>
      <c r="L146" t="str">
        <f>CLEAN('2025 Original'!L199)</f>
        <v>M</v>
      </c>
      <c r="M146" t="str">
        <f>CLEAN('2025 Original'!M199)</f>
        <v/>
      </c>
      <c r="N146" t="str">
        <f t="shared" si="24"/>
        <v>0.55</v>
      </c>
      <c r="O146" s="70">
        <f t="shared" si="25"/>
        <v>0</v>
      </c>
      <c r="P146">
        <f t="shared" si="26"/>
        <v>1</v>
      </c>
      <c r="Q146">
        <f t="shared" si="27"/>
        <v>0</v>
      </c>
      <c r="S146">
        <f t="shared" si="28"/>
        <v>0</v>
      </c>
      <c r="T146">
        <f t="shared" si="29"/>
        <v>0</v>
      </c>
      <c r="U146">
        <f t="shared" si="30"/>
        <v>0</v>
      </c>
      <c r="V146">
        <f t="shared" si="31"/>
        <v>0</v>
      </c>
      <c r="W146">
        <f t="shared" si="32"/>
        <v>0</v>
      </c>
      <c r="X146">
        <f t="shared" si="33"/>
        <v>14</v>
      </c>
      <c r="Y146">
        <f t="shared" si="34"/>
        <v>27.500000000000004</v>
      </c>
      <c r="Z146">
        <f t="shared" si="35"/>
        <v>41.5</v>
      </c>
      <c r="AA146" cm="1">
        <f t="array" ref="AA146">SUMPRODUCT((Z146&lt;$Z$2:$Z$225)/COUNTIF($Z$2:$Z$225,$Z$2:$Z$225))+1</f>
        <v>52.999999999999986</v>
      </c>
    </row>
    <row r="147" spans="1:27" x14ac:dyDescent="0.15">
      <c r="A147" t="str">
        <f>CLEAN('2025 Original'!A108)</f>
        <v>Fiat Chrysler</v>
      </c>
      <c r="B147" t="str">
        <f>CLEAN('2025 Original'!B108)</f>
        <v>Jeep</v>
      </c>
      <c r="C147" t="str">
        <f>CLEAN('2025 Original'!C108)</f>
        <v>Compass</v>
      </c>
      <c r="D147" t="str">
        <f>CLEAN('2025 Original'!D108)</f>
        <v>MPV</v>
      </c>
      <c r="E147" t="str">
        <f>CLEAN('2025 Original'!E108)</f>
        <v>0.28</v>
      </c>
      <c r="F147" t="str">
        <f>CLEAN('2025 Original'!F108)</f>
        <v>54% M</v>
      </c>
      <c r="G147" t="str">
        <f>CLEAN('2025 Original'!G108)</f>
        <v/>
      </c>
      <c r="H147" t="str">
        <f>CLEAN('2025 Original'!H108)</f>
        <v>M</v>
      </c>
      <c r="I147" t="str">
        <f>CLEAN('2025 Original'!I108)</f>
        <v/>
      </c>
      <c r="J147" t="str">
        <f>CLEAN('2025 Original'!J108)</f>
        <v>US</v>
      </c>
      <c r="K147" t="str">
        <f>CLEAN('2025 Original'!K108)</f>
        <v>I</v>
      </c>
      <c r="L147" t="str">
        <f>CLEAN('2025 Original'!L108)</f>
        <v>US</v>
      </c>
      <c r="M147" t="str">
        <f>CLEAN('2025 Original'!M108)</f>
        <v/>
      </c>
      <c r="N147" t="str">
        <f t="shared" si="24"/>
        <v>0.28</v>
      </c>
      <c r="O147" s="70">
        <f t="shared" si="25"/>
        <v>0</v>
      </c>
      <c r="P147">
        <f t="shared" si="26"/>
        <v>1</v>
      </c>
      <c r="Q147">
        <f t="shared" si="27"/>
        <v>1</v>
      </c>
      <c r="R147">
        <v>0.5</v>
      </c>
      <c r="S147">
        <f t="shared" si="28"/>
        <v>3</v>
      </c>
      <c r="T147">
        <f t="shared" si="29"/>
        <v>0</v>
      </c>
      <c r="U147">
        <f t="shared" si="30"/>
        <v>3</v>
      </c>
      <c r="V147">
        <f t="shared" si="31"/>
        <v>7</v>
      </c>
      <c r="W147">
        <f t="shared" si="32"/>
        <v>0</v>
      </c>
      <c r="X147">
        <f t="shared" si="33"/>
        <v>14</v>
      </c>
      <c r="Y147">
        <f t="shared" si="34"/>
        <v>14.000000000000002</v>
      </c>
      <c r="Z147">
        <f t="shared" si="35"/>
        <v>41</v>
      </c>
      <c r="AA147" cm="1">
        <f t="array" ref="AA147">SUMPRODUCT((Z147&lt;$Z$2:$Z$225)/COUNTIF($Z$2:$Z$225,$Z$2:$Z$225))+1</f>
        <v>53.999999999999986</v>
      </c>
    </row>
    <row r="148" spans="1:27" x14ac:dyDescent="0.15">
      <c r="A148" t="str">
        <f>CLEAN('2025 Original'!A451)</f>
        <v>Subaru</v>
      </c>
      <c r="B148" t="str">
        <f>CLEAN('2025 Original'!B451)</f>
        <v>Subaru</v>
      </c>
      <c r="C148" t="str">
        <f>CLEAN('2025 Original'!C451)</f>
        <v>Crosstrek</v>
      </c>
      <c r="D148" t="str">
        <f>CLEAN('2025 Original'!D451)</f>
        <v>MPV</v>
      </c>
      <c r="E148" t="str">
        <f>CLEAN('2025 Original'!E451)</f>
        <v>0.45</v>
      </c>
      <c r="F148" t="str">
        <f>CLEAN('2025 Original'!F451)</f>
        <v>35% J</v>
      </c>
      <c r="G148" t="str">
        <f>CLEAN('2025 Original'!G451)</f>
        <v/>
      </c>
      <c r="H148" t="str">
        <f>CLEAN('2025 Original'!H451)</f>
        <v>US</v>
      </c>
      <c r="I148" t="str">
        <f>CLEAN('2025 Original'!I451)</f>
        <v/>
      </c>
      <c r="J148" t="str">
        <f>CLEAN('2025 Original'!J451)</f>
        <v>J</v>
      </c>
      <c r="K148" t="str">
        <f>CLEAN('2025 Original'!K451)</f>
        <v/>
      </c>
      <c r="L148" t="str">
        <f>CLEAN('2025 Original'!L451)</f>
        <v>J</v>
      </c>
      <c r="M148" t="str">
        <f>CLEAN('2025 Original'!M451)</f>
        <v/>
      </c>
      <c r="N148" t="str">
        <f t="shared" si="24"/>
        <v>0.45</v>
      </c>
      <c r="O148" s="70">
        <f t="shared" si="25"/>
        <v>1</v>
      </c>
      <c r="P148">
        <f t="shared" si="26"/>
        <v>0</v>
      </c>
      <c r="Q148">
        <f t="shared" si="27"/>
        <v>0</v>
      </c>
      <c r="S148">
        <f t="shared" si="28"/>
        <v>0</v>
      </c>
      <c r="T148">
        <f t="shared" si="29"/>
        <v>6</v>
      </c>
      <c r="U148">
        <f t="shared" si="30"/>
        <v>0</v>
      </c>
      <c r="V148">
        <f t="shared" si="31"/>
        <v>0</v>
      </c>
      <c r="W148">
        <f t="shared" si="32"/>
        <v>11</v>
      </c>
      <c r="X148">
        <f t="shared" si="33"/>
        <v>0</v>
      </c>
      <c r="Y148">
        <f t="shared" si="34"/>
        <v>22.5</v>
      </c>
      <c r="Z148">
        <f t="shared" si="35"/>
        <v>39.5</v>
      </c>
      <c r="AA148" cm="1">
        <f t="array" ref="AA148">SUMPRODUCT((Z148&lt;$Z$2:$Z$225)/COUNTIF($Z$2:$Z$225,$Z$2:$Z$225))+1</f>
        <v>54.999999999999986</v>
      </c>
    </row>
    <row r="149" spans="1:27" x14ac:dyDescent="0.15">
      <c r="A149" t="str">
        <f>CLEAN('2025 Original'!A194)</f>
        <v>Honda Motor Co., Ltd.</v>
      </c>
      <c r="B149" t="str">
        <f>CLEAN('2025 Original'!B194)</f>
        <v>Honda</v>
      </c>
      <c r="C149" t="str">
        <f>CLEAN('2025 Original'!C194)</f>
        <v>Civic  5Dr</v>
      </c>
      <c r="D149" t="str">
        <f>CLEAN('2025 Original'!D194)</f>
        <v>PC</v>
      </c>
      <c r="E149" t="str">
        <f>CLEAN('2025 Original'!E194)</f>
        <v>0.5</v>
      </c>
      <c r="F149" t="str">
        <f>CLEAN('2025 Original'!F194)</f>
        <v>25% J</v>
      </c>
      <c r="G149" t="str">
        <f>CLEAN('2025 Original'!G194)</f>
        <v/>
      </c>
      <c r="H149" t="str">
        <f>CLEAN('2025 Original'!H194)</f>
        <v>J</v>
      </c>
      <c r="I149" t="str">
        <f>CLEAN('2025 Original'!I194)</f>
        <v/>
      </c>
      <c r="J149" t="str">
        <f>CLEAN('2025 Original'!J194)</f>
        <v>US</v>
      </c>
      <c r="K149" t="str">
        <f>CLEAN('2025 Original'!K194)</f>
        <v/>
      </c>
      <c r="L149" t="str">
        <f>CLEAN('2025 Original'!L194)</f>
        <v>J</v>
      </c>
      <c r="M149" t="str">
        <f>CLEAN('2025 Original'!M194)</f>
        <v/>
      </c>
      <c r="N149" t="str">
        <f t="shared" si="24"/>
        <v>0.5</v>
      </c>
      <c r="O149" s="70">
        <f t="shared" si="25"/>
        <v>0</v>
      </c>
      <c r="P149">
        <f t="shared" si="26"/>
        <v>1</v>
      </c>
      <c r="Q149">
        <f t="shared" si="27"/>
        <v>0</v>
      </c>
      <c r="S149">
        <f t="shared" si="28"/>
        <v>0</v>
      </c>
      <c r="T149">
        <f t="shared" si="29"/>
        <v>0</v>
      </c>
      <c r="U149">
        <f t="shared" si="30"/>
        <v>0</v>
      </c>
      <c r="V149">
        <f t="shared" si="31"/>
        <v>0</v>
      </c>
      <c r="W149">
        <f t="shared" si="32"/>
        <v>0</v>
      </c>
      <c r="X149">
        <f t="shared" si="33"/>
        <v>14</v>
      </c>
      <c r="Y149">
        <f t="shared" si="34"/>
        <v>25</v>
      </c>
      <c r="Z149">
        <f t="shared" si="35"/>
        <v>39</v>
      </c>
      <c r="AA149" cm="1">
        <f t="array" ref="AA149">SUMPRODUCT((Z149&lt;$Z$2:$Z$225)/COUNTIF($Z$2:$Z$225,$Z$2:$Z$225))+1</f>
        <v>55.999999999999986</v>
      </c>
    </row>
    <row r="150" spans="1:27" x14ac:dyDescent="0.15">
      <c r="A150" t="str">
        <f>CLEAN('2025 Original'!A287)</f>
        <v>Kia Motors</v>
      </c>
      <c r="B150" t="str">
        <f>CLEAN('2025 Original'!B287)</f>
        <v>Kia</v>
      </c>
      <c r="C150" t="str">
        <f>CLEAN('2025 Original'!C287)</f>
        <v>EV9 Electric</v>
      </c>
      <c r="D150" t="str">
        <f>CLEAN('2025 Original'!D287)</f>
        <v>MPV</v>
      </c>
      <c r="E150" t="str">
        <f>CLEAN('2025 Original'!E287)</f>
        <v>0.3</v>
      </c>
      <c r="F150" t="str">
        <f>CLEAN('2025 Original'!F287)</f>
        <v>35% CH</v>
      </c>
      <c r="G150" t="str">
        <f>CLEAN('2025 Original'!G287)</f>
        <v>30% K</v>
      </c>
      <c r="H150" t="str">
        <f>CLEAN('2025 Original'!H287)</f>
        <v>US</v>
      </c>
      <c r="I150" t="str">
        <f>CLEAN('2025 Original'!I287)</f>
        <v/>
      </c>
      <c r="J150" t="str">
        <f>CLEAN('2025 Original'!J287)</f>
        <v>CH</v>
      </c>
      <c r="K150" t="str">
        <f>CLEAN('2025 Original'!K287)</f>
        <v/>
      </c>
      <c r="L150" t="str">
        <f>CLEAN('2025 Original'!L287)</f>
        <v>US</v>
      </c>
      <c r="M150" t="str">
        <f>CLEAN('2025 Original'!M287)</f>
        <v/>
      </c>
      <c r="N150" t="str">
        <f t="shared" si="24"/>
        <v>0.3</v>
      </c>
      <c r="O150" s="70">
        <f t="shared" si="25"/>
        <v>1</v>
      </c>
      <c r="P150">
        <f t="shared" si="26"/>
        <v>0</v>
      </c>
      <c r="Q150">
        <f t="shared" si="27"/>
        <v>1</v>
      </c>
      <c r="S150">
        <f t="shared" si="28"/>
        <v>0</v>
      </c>
      <c r="T150">
        <f t="shared" si="29"/>
        <v>6</v>
      </c>
      <c r="U150">
        <f t="shared" si="30"/>
        <v>0</v>
      </c>
      <c r="V150">
        <f t="shared" si="31"/>
        <v>7</v>
      </c>
      <c r="W150">
        <f t="shared" si="32"/>
        <v>11</v>
      </c>
      <c r="X150">
        <f t="shared" si="33"/>
        <v>0</v>
      </c>
      <c r="Y150">
        <f t="shared" si="34"/>
        <v>15</v>
      </c>
      <c r="Z150">
        <f t="shared" si="35"/>
        <v>39</v>
      </c>
      <c r="AA150" cm="1">
        <f t="array" ref="AA150">SUMPRODUCT((Z150&lt;$Z$2:$Z$225)/COUNTIF($Z$2:$Z$225,$Z$2:$Z$225))+1</f>
        <v>55.999999999999986</v>
      </c>
    </row>
    <row r="151" spans="1:27" x14ac:dyDescent="0.15">
      <c r="A151" t="str">
        <f>CLEAN('2025 Original'!A212)</f>
        <v>Honda Motor Co., Ltd.</v>
      </c>
      <c r="B151" t="str">
        <f>CLEAN('2025 Original'!B212)</f>
        <v>Honda</v>
      </c>
      <c r="C151" t="str">
        <f>CLEAN('2025 Original'!C212)</f>
        <v>CR-V FWD</v>
      </c>
      <c r="D151" t="str">
        <f>CLEAN('2025 Original'!D212)</f>
        <v>MPV</v>
      </c>
      <c r="E151" t="str">
        <f>CLEAN('2025 Original'!E212)</f>
        <v>0.6</v>
      </c>
      <c r="F151" t="str">
        <f>CLEAN('2025 Original'!F212)</f>
        <v>15% J</v>
      </c>
      <c r="G151" t="str">
        <f>CLEAN('2025 Original'!G212)</f>
        <v/>
      </c>
      <c r="H151" t="str">
        <f>CLEAN('2025 Original'!H212)</f>
        <v>CN</v>
      </c>
      <c r="I151" t="str">
        <f>CLEAN('2025 Original'!I212)</f>
        <v/>
      </c>
      <c r="J151" t="str">
        <f>CLEAN('2025 Original'!J212)</f>
        <v>J</v>
      </c>
      <c r="K151" t="str">
        <f>CLEAN('2025 Original'!K212)</f>
        <v/>
      </c>
      <c r="L151" t="str">
        <f>CLEAN('2025 Original'!L212)</f>
        <v>US</v>
      </c>
      <c r="M151" t="str">
        <f>CLEAN('2025 Original'!M212)</f>
        <v/>
      </c>
      <c r="N151" t="str">
        <f t="shared" si="24"/>
        <v>0.6</v>
      </c>
      <c r="O151" s="70">
        <f t="shared" si="25"/>
        <v>0</v>
      </c>
      <c r="P151">
        <f t="shared" si="26"/>
        <v>0</v>
      </c>
      <c r="Q151">
        <f t="shared" si="27"/>
        <v>1</v>
      </c>
      <c r="S151">
        <f t="shared" si="28"/>
        <v>0</v>
      </c>
      <c r="T151">
        <f t="shared" si="29"/>
        <v>0</v>
      </c>
      <c r="U151">
        <f t="shared" si="30"/>
        <v>0</v>
      </c>
      <c r="V151">
        <f t="shared" si="31"/>
        <v>7</v>
      </c>
      <c r="W151">
        <f t="shared" si="32"/>
        <v>0</v>
      </c>
      <c r="X151">
        <f t="shared" si="33"/>
        <v>0</v>
      </c>
      <c r="Y151">
        <f t="shared" si="34"/>
        <v>30</v>
      </c>
      <c r="Z151">
        <f t="shared" si="35"/>
        <v>37</v>
      </c>
      <c r="AA151" cm="1">
        <f t="array" ref="AA151">SUMPRODUCT((Z151&lt;$Z$2:$Z$225)/COUNTIF($Z$2:$Z$225,$Z$2:$Z$225))+1</f>
        <v>56.999999999999986</v>
      </c>
    </row>
    <row r="152" spans="1:27" x14ac:dyDescent="0.15">
      <c r="A152" t="str">
        <f>CLEAN('2025 Original'!A245)</f>
        <v>Hyundai Motor Company</v>
      </c>
      <c r="B152" t="str">
        <f>CLEAN('2025 Original'!B245)</f>
        <v>Hyundai</v>
      </c>
      <c r="C152" t="str">
        <f>CLEAN('2025 Original'!C245)</f>
        <v>Santa Fe HEV</v>
      </c>
      <c r="D152" t="str">
        <f>CLEAN('2025 Original'!D245)</f>
        <v>MPV</v>
      </c>
      <c r="E152" t="str">
        <f>CLEAN('2025 Original'!E245)</f>
        <v>0.39</v>
      </c>
      <c r="F152" t="str">
        <f>CLEAN('2025 Original'!F245)</f>
        <v>46% K</v>
      </c>
      <c r="G152" t="str">
        <f>CLEAN('2025 Original'!G245)</f>
        <v/>
      </c>
      <c r="H152" t="str">
        <f>CLEAN('2025 Original'!H245)</f>
        <v>US</v>
      </c>
      <c r="I152" t="str">
        <f>CLEAN('2025 Original'!I245)</f>
        <v/>
      </c>
      <c r="J152" t="str">
        <f>CLEAN('2025 Original'!J245)</f>
        <v>K</v>
      </c>
      <c r="K152" t="str">
        <f>CLEAN('2025 Original'!K245)</f>
        <v/>
      </c>
      <c r="L152" t="str">
        <f>CLEAN('2025 Original'!L245)</f>
        <v>K</v>
      </c>
      <c r="M152" t="str">
        <f>CLEAN('2025 Original'!M245)</f>
        <v/>
      </c>
      <c r="N152" t="str">
        <f t="shared" si="24"/>
        <v>0.39</v>
      </c>
      <c r="O152" s="70">
        <f t="shared" si="25"/>
        <v>1</v>
      </c>
      <c r="P152">
        <f t="shared" si="26"/>
        <v>0</v>
      </c>
      <c r="Q152">
        <f t="shared" si="27"/>
        <v>0</v>
      </c>
      <c r="S152">
        <f t="shared" si="28"/>
        <v>0</v>
      </c>
      <c r="T152">
        <f t="shared" si="29"/>
        <v>6</v>
      </c>
      <c r="U152">
        <f t="shared" si="30"/>
        <v>0</v>
      </c>
      <c r="V152">
        <f t="shared" si="31"/>
        <v>0</v>
      </c>
      <c r="W152">
        <f t="shared" si="32"/>
        <v>11</v>
      </c>
      <c r="X152">
        <f t="shared" si="33"/>
        <v>0</v>
      </c>
      <c r="Y152">
        <f t="shared" si="34"/>
        <v>19.5</v>
      </c>
      <c r="Z152">
        <f t="shared" si="35"/>
        <v>36.5</v>
      </c>
      <c r="AA152" cm="1">
        <f t="array" ref="AA152">SUMPRODUCT((Z152&lt;$Z$2:$Z$225)/COUNTIF($Z$2:$Z$225,$Z$2:$Z$225))+1</f>
        <v>57.999999999999986</v>
      </c>
    </row>
    <row r="153" spans="1:27" x14ac:dyDescent="0.15">
      <c r="A153" t="str">
        <f>CLEAN('2025 Original'!A174)</f>
        <v>Honda Motor Co., Ltd.</v>
      </c>
      <c r="B153" t="str">
        <f>CLEAN('2025 Original'!B174)</f>
        <v>Acura</v>
      </c>
      <c r="C153" t="str">
        <f>CLEAN('2025 Original'!C174)</f>
        <v>ADX AWD</v>
      </c>
      <c r="D153" t="str">
        <f>CLEAN('2025 Original'!D174)</f>
        <v>MPV</v>
      </c>
      <c r="E153" t="str">
        <f>CLEAN('2025 Original'!E174)</f>
        <v>0.3</v>
      </c>
      <c r="F153" t="str">
        <f>CLEAN('2025 Original'!F174)</f>
        <v>35% M</v>
      </c>
      <c r="G153" t="str">
        <f>CLEAN('2025 Original'!G174)</f>
        <v/>
      </c>
      <c r="H153" t="str">
        <f>CLEAN('2025 Original'!H174)</f>
        <v>M</v>
      </c>
      <c r="I153" t="str">
        <f>CLEAN('2025 Original'!I174)</f>
        <v/>
      </c>
      <c r="J153" t="str">
        <f>CLEAN('2025 Original'!J174)</f>
        <v>US</v>
      </c>
      <c r="K153" t="str">
        <f>CLEAN('2025 Original'!K174)</f>
        <v/>
      </c>
      <c r="L153" t="str">
        <f>CLEAN('2025 Original'!L174)</f>
        <v>US</v>
      </c>
      <c r="M153" t="str">
        <f>CLEAN('2025 Original'!M174)</f>
        <v/>
      </c>
      <c r="N153" t="str">
        <f t="shared" si="24"/>
        <v>0.3</v>
      </c>
      <c r="O153" s="70">
        <f t="shared" si="25"/>
        <v>0</v>
      </c>
      <c r="P153">
        <f t="shared" si="26"/>
        <v>1</v>
      </c>
      <c r="Q153">
        <f t="shared" si="27"/>
        <v>1</v>
      </c>
      <c r="S153">
        <f t="shared" si="28"/>
        <v>0</v>
      </c>
      <c r="T153">
        <f t="shared" si="29"/>
        <v>0</v>
      </c>
      <c r="U153">
        <f t="shared" si="30"/>
        <v>0</v>
      </c>
      <c r="V153">
        <f t="shared" si="31"/>
        <v>7</v>
      </c>
      <c r="W153">
        <f t="shared" si="32"/>
        <v>0</v>
      </c>
      <c r="X153">
        <f t="shared" si="33"/>
        <v>14</v>
      </c>
      <c r="Y153">
        <f t="shared" si="34"/>
        <v>15</v>
      </c>
      <c r="Z153">
        <f t="shared" si="35"/>
        <v>36</v>
      </c>
      <c r="AA153" cm="1">
        <f t="array" ref="AA153">SUMPRODUCT((Z153&lt;$Z$2:$Z$225)/COUNTIF($Z$2:$Z$225,$Z$2:$Z$225))+1</f>
        <v>58.999999999999986</v>
      </c>
    </row>
    <row r="154" spans="1:27" x14ac:dyDescent="0.15">
      <c r="A154" t="str">
        <f>CLEAN('2025 Original'!A175)</f>
        <v>Honda Motor Co., Ltd.</v>
      </c>
      <c r="B154" t="str">
        <f>CLEAN('2025 Original'!B175)</f>
        <v>Acura</v>
      </c>
      <c r="C154" t="str">
        <f>CLEAN('2025 Original'!C175)</f>
        <v>ADX FWD</v>
      </c>
      <c r="D154" t="str">
        <f>CLEAN('2025 Original'!D175)</f>
        <v>MPV</v>
      </c>
      <c r="E154" t="str">
        <f>CLEAN('2025 Original'!E175)</f>
        <v>0.3</v>
      </c>
      <c r="F154" t="str">
        <f>CLEAN('2025 Original'!F175)</f>
        <v>35% M</v>
      </c>
      <c r="G154" t="str">
        <f>CLEAN('2025 Original'!G175)</f>
        <v/>
      </c>
      <c r="H154" t="str">
        <f>CLEAN('2025 Original'!H175)</f>
        <v>M</v>
      </c>
      <c r="I154" t="str">
        <f>CLEAN('2025 Original'!I175)</f>
        <v/>
      </c>
      <c r="J154" t="str">
        <f>CLEAN('2025 Original'!J175)</f>
        <v>US</v>
      </c>
      <c r="K154" t="str">
        <f>CLEAN('2025 Original'!K175)</f>
        <v/>
      </c>
      <c r="L154" t="str">
        <f>CLEAN('2025 Original'!L175)</f>
        <v>US</v>
      </c>
      <c r="M154" t="str">
        <f>CLEAN('2025 Original'!M175)</f>
        <v/>
      </c>
      <c r="N154" t="str">
        <f t="shared" si="24"/>
        <v>0.3</v>
      </c>
      <c r="O154" s="70">
        <f t="shared" si="25"/>
        <v>0</v>
      </c>
      <c r="P154">
        <f t="shared" si="26"/>
        <v>1</v>
      </c>
      <c r="Q154">
        <f t="shared" si="27"/>
        <v>1</v>
      </c>
      <c r="S154">
        <f t="shared" si="28"/>
        <v>0</v>
      </c>
      <c r="T154">
        <f t="shared" si="29"/>
        <v>0</v>
      </c>
      <c r="U154">
        <f t="shared" si="30"/>
        <v>0</v>
      </c>
      <c r="V154">
        <f t="shared" si="31"/>
        <v>7</v>
      </c>
      <c r="W154">
        <f t="shared" si="32"/>
        <v>0</v>
      </c>
      <c r="X154">
        <f t="shared" si="33"/>
        <v>14</v>
      </c>
      <c r="Y154">
        <f t="shared" si="34"/>
        <v>15</v>
      </c>
      <c r="Z154">
        <f t="shared" si="35"/>
        <v>36</v>
      </c>
      <c r="AA154" cm="1">
        <f t="array" ref="AA154">SUMPRODUCT((Z154&lt;$Z$2:$Z$225)/COUNTIF($Z$2:$Z$225,$Z$2:$Z$225))+1</f>
        <v>58.999999999999986</v>
      </c>
    </row>
    <row r="155" spans="1:27" x14ac:dyDescent="0.15">
      <c r="A155" t="str">
        <f>CLEAN('2025 Original'!A145)</f>
        <v>GM LLC</v>
      </c>
      <c r="B155" t="str">
        <f>CLEAN('2025 Original'!B145)</f>
        <v>Cadillac</v>
      </c>
      <c r="C155" t="str">
        <f>CLEAN('2025 Original'!C145)</f>
        <v>Lyriq</v>
      </c>
      <c r="D155" t="str">
        <f>CLEAN('2025 Original'!D145)</f>
        <v>MPV</v>
      </c>
      <c r="E155" t="str">
        <f>CLEAN('2025 Original'!E145)</f>
        <v>0.12</v>
      </c>
      <c r="F155" t="str">
        <f>CLEAN('2025 Original'!F145)</f>
        <v>46% M</v>
      </c>
      <c r="G155" t="str">
        <f>CLEAN('2025 Original'!G145)</f>
        <v>20% K</v>
      </c>
      <c r="H155" t="str">
        <f>CLEAN('2025 Original'!H145)</f>
        <v>US</v>
      </c>
      <c r="I155" t="str">
        <f>CLEAN('2025 Original'!I145)</f>
        <v/>
      </c>
      <c r="J155" t="str">
        <f>CLEAN('2025 Original'!J145)</f>
        <v/>
      </c>
      <c r="K155" t="str">
        <f>CLEAN('2025 Original'!K145)</f>
        <v/>
      </c>
      <c r="L155" t="str">
        <f>CLEAN('2025 Original'!L145)</f>
        <v/>
      </c>
      <c r="M155" t="str">
        <f>CLEAN('2025 Original'!M145)</f>
        <v/>
      </c>
      <c r="N155" t="str">
        <f t="shared" si="24"/>
        <v>0.12</v>
      </c>
      <c r="O155" s="70">
        <f t="shared" si="25"/>
        <v>1</v>
      </c>
      <c r="P155">
        <f t="shared" si="26"/>
        <v>0</v>
      </c>
      <c r="Q155">
        <f t="shared" si="27"/>
        <v>0</v>
      </c>
      <c r="R155">
        <v>1</v>
      </c>
      <c r="S155">
        <f t="shared" si="28"/>
        <v>6</v>
      </c>
      <c r="T155">
        <f t="shared" si="29"/>
        <v>6</v>
      </c>
      <c r="U155">
        <f t="shared" si="30"/>
        <v>6</v>
      </c>
      <c r="V155">
        <f t="shared" si="31"/>
        <v>0</v>
      </c>
      <c r="W155">
        <f t="shared" si="32"/>
        <v>11</v>
      </c>
      <c r="X155">
        <f t="shared" si="33"/>
        <v>0</v>
      </c>
      <c r="Y155">
        <f t="shared" si="34"/>
        <v>6</v>
      </c>
      <c r="Z155">
        <f t="shared" si="35"/>
        <v>35</v>
      </c>
      <c r="AA155" cm="1">
        <f t="array" ref="AA155">SUMPRODUCT((Z155&lt;$Z$2:$Z$225)/COUNTIF($Z$2:$Z$225,$Z$2:$Z$225))+1</f>
        <v>59.999999999999986</v>
      </c>
    </row>
    <row r="156" spans="1:27" x14ac:dyDescent="0.15">
      <c r="A156" t="str">
        <f>CLEAN('2025 Original'!A484)</f>
        <v>Toyota</v>
      </c>
      <c r="B156" t="str">
        <f>CLEAN('2025 Original'!B484)</f>
        <v>Lexus</v>
      </c>
      <c r="C156" t="str">
        <f>CLEAN('2025 Original'!C484)</f>
        <v>RX 350h/500h</v>
      </c>
      <c r="D156" t="str">
        <f>CLEAN('2025 Original'!D484)</f>
        <v>MPV</v>
      </c>
      <c r="E156" t="str">
        <f>CLEAN('2025 Original'!E484)</f>
        <v>0.4</v>
      </c>
      <c r="F156" t="str">
        <f>CLEAN('2025 Original'!F484)</f>
        <v>35% J</v>
      </c>
      <c r="G156" t="str">
        <f>CLEAN('2025 Original'!G484)</f>
        <v/>
      </c>
      <c r="H156" t="str">
        <f>CLEAN('2025 Original'!H484)</f>
        <v>CN</v>
      </c>
      <c r="I156" t="str">
        <f>CLEAN('2025 Original'!I484)</f>
        <v/>
      </c>
      <c r="J156" t="str">
        <f>CLEAN('2025 Original'!J484)</f>
        <v>US</v>
      </c>
      <c r="K156" t="str">
        <f>CLEAN('2025 Original'!K484)</f>
        <v/>
      </c>
      <c r="L156" t="str">
        <f>CLEAN('2025 Original'!L484)</f>
        <v>J</v>
      </c>
      <c r="M156" t="str">
        <f>CLEAN('2025 Original'!M484)</f>
        <v/>
      </c>
      <c r="N156" t="str">
        <f t="shared" si="24"/>
        <v>0.4</v>
      </c>
      <c r="O156" s="70">
        <f t="shared" si="25"/>
        <v>0</v>
      </c>
      <c r="P156">
        <f t="shared" si="26"/>
        <v>1</v>
      </c>
      <c r="Q156">
        <f t="shared" si="27"/>
        <v>0</v>
      </c>
      <c r="S156">
        <f t="shared" si="28"/>
        <v>0</v>
      </c>
      <c r="T156">
        <f t="shared" si="29"/>
        <v>0</v>
      </c>
      <c r="U156">
        <f t="shared" si="30"/>
        <v>0</v>
      </c>
      <c r="V156">
        <f t="shared" si="31"/>
        <v>0</v>
      </c>
      <c r="W156">
        <f t="shared" si="32"/>
        <v>0</v>
      </c>
      <c r="X156">
        <f t="shared" si="33"/>
        <v>14</v>
      </c>
      <c r="Y156">
        <f t="shared" si="34"/>
        <v>20</v>
      </c>
      <c r="Z156">
        <f t="shared" si="35"/>
        <v>34</v>
      </c>
      <c r="AA156" cm="1">
        <f t="array" ref="AA156">SUMPRODUCT((Z156&lt;$Z$2:$Z$225)/COUNTIF($Z$2:$Z$225,$Z$2:$Z$225))+1</f>
        <v>60.999999999999986</v>
      </c>
    </row>
    <row r="157" spans="1:27" x14ac:dyDescent="0.15">
      <c r="A157" t="str">
        <f>CLEAN('2025 Original'!A90)</f>
        <v>BMW AG</v>
      </c>
      <c r="B157" t="str">
        <f>CLEAN('2025 Original'!B90)</f>
        <v>BMW</v>
      </c>
      <c r="C157" t="str">
        <f>CLEAN('2025 Original'!C90)</f>
        <v>X4/X4M</v>
      </c>
      <c r="D157" t="str">
        <f>CLEAN('2025 Original'!D90)</f>
        <v>MPV</v>
      </c>
      <c r="E157" t="str">
        <f>CLEAN('2025 Original'!E90)</f>
        <v>0.32</v>
      </c>
      <c r="F157" t="str">
        <f>CLEAN('2025 Original'!F90)</f>
        <v/>
      </c>
      <c r="G157" t="str">
        <f>CLEAN('2025 Original'!G90)</f>
        <v/>
      </c>
      <c r="H157" t="str">
        <f>CLEAN('2025 Original'!H90)</f>
        <v>US</v>
      </c>
      <c r="I157" t="str">
        <f>CLEAN('2025 Original'!I90)</f>
        <v/>
      </c>
      <c r="J157" t="str">
        <f>CLEAN('2025 Original'!J90)</f>
        <v>AT (4.0, M)</v>
      </c>
      <c r="K157" t="str">
        <f>CLEAN('2025 Original'!K90)</f>
        <v>UK (3.0)</v>
      </c>
      <c r="L157" t="str">
        <f>CLEAN('2025 Original'!L90)</f>
        <v>G</v>
      </c>
      <c r="M157" t="str">
        <f>CLEAN('2025 Original'!M90)</f>
        <v/>
      </c>
      <c r="N157" t="str">
        <f t="shared" si="24"/>
        <v>0.32</v>
      </c>
      <c r="O157" s="70">
        <f t="shared" si="25"/>
        <v>1</v>
      </c>
      <c r="P157">
        <f t="shared" si="26"/>
        <v>0</v>
      </c>
      <c r="Q157">
        <f t="shared" si="27"/>
        <v>0</v>
      </c>
      <c r="R157">
        <v>0</v>
      </c>
      <c r="S157">
        <f t="shared" si="28"/>
        <v>0</v>
      </c>
      <c r="T157">
        <f t="shared" si="29"/>
        <v>6</v>
      </c>
      <c r="U157">
        <f t="shared" si="30"/>
        <v>0</v>
      </c>
      <c r="V157">
        <f t="shared" si="31"/>
        <v>0</v>
      </c>
      <c r="W157">
        <f t="shared" si="32"/>
        <v>11</v>
      </c>
      <c r="X157">
        <f t="shared" si="33"/>
        <v>0</v>
      </c>
      <c r="Y157">
        <f t="shared" si="34"/>
        <v>16</v>
      </c>
      <c r="Z157">
        <f t="shared" si="35"/>
        <v>33</v>
      </c>
      <c r="AA157" cm="1">
        <f t="array" ref="AA157">SUMPRODUCT((Z157&lt;$Z$2:$Z$225)/COUNTIF($Z$2:$Z$225,$Z$2:$Z$225))+1</f>
        <v>61.999999999999986</v>
      </c>
    </row>
    <row r="158" spans="1:27" x14ac:dyDescent="0.15">
      <c r="A158" t="str">
        <f>CLEAN('2025 Original'!A91)</f>
        <v>BMW AG</v>
      </c>
      <c r="B158" t="str">
        <f>CLEAN('2025 Original'!B91)</f>
        <v>BMW</v>
      </c>
      <c r="C158" t="str">
        <f>CLEAN('2025 Original'!C91)</f>
        <v>X5</v>
      </c>
      <c r="D158" t="str">
        <f>CLEAN('2025 Original'!D91)</f>
        <v>MPV</v>
      </c>
      <c r="E158" t="str">
        <f>CLEAN('2025 Original'!E91)</f>
        <v>0.32</v>
      </c>
      <c r="F158" t="str">
        <f>CLEAN('2025 Original'!F91)</f>
        <v/>
      </c>
      <c r="G158" t="str">
        <f>CLEAN('2025 Original'!G91)</f>
        <v/>
      </c>
      <c r="H158" t="str">
        <f>CLEAN('2025 Original'!H91)</f>
        <v>US</v>
      </c>
      <c r="I158" t="str">
        <f>CLEAN('2025 Original'!I91)</f>
        <v/>
      </c>
      <c r="J158" t="str">
        <f>CLEAN('2025 Original'!J91)</f>
        <v>UK (6.0, M)</v>
      </c>
      <c r="K158" t="str">
        <f>CLEAN('2025 Original'!K91)</f>
        <v>AT (4.0, 5.0e)</v>
      </c>
      <c r="L158" t="str">
        <f>CLEAN('2025 Original'!L91)</f>
        <v>G</v>
      </c>
      <c r="M158" t="str">
        <f>CLEAN('2025 Original'!M91)</f>
        <v/>
      </c>
      <c r="N158" t="str">
        <f t="shared" si="24"/>
        <v>0.32</v>
      </c>
      <c r="O158" s="70">
        <f t="shared" si="25"/>
        <v>1</v>
      </c>
      <c r="P158">
        <f t="shared" si="26"/>
        <v>0</v>
      </c>
      <c r="Q158">
        <f t="shared" si="27"/>
        <v>0</v>
      </c>
      <c r="R158">
        <v>0</v>
      </c>
      <c r="S158">
        <f t="shared" si="28"/>
        <v>0</v>
      </c>
      <c r="T158">
        <f t="shared" si="29"/>
        <v>6</v>
      </c>
      <c r="U158">
        <f t="shared" si="30"/>
        <v>0</v>
      </c>
      <c r="V158">
        <f t="shared" si="31"/>
        <v>0</v>
      </c>
      <c r="W158">
        <f t="shared" si="32"/>
        <v>11</v>
      </c>
      <c r="X158">
        <f t="shared" si="33"/>
        <v>0</v>
      </c>
      <c r="Y158">
        <f t="shared" si="34"/>
        <v>16</v>
      </c>
      <c r="Z158">
        <f t="shared" si="35"/>
        <v>33</v>
      </c>
      <c r="AA158" cm="1">
        <f t="array" ref="AA158">SUMPRODUCT((Z158&lt;$Z$2:$Z$225)/COUNTIF($Z$2:$Z$225,$Z$2:$Z$225))+1</f>
        <v>61.999999999999986</v>
      </c>
    </row>
    <row r="159" spans="1:27" x14ac:dyDescent="0.15">
      <c r="A159" t="str">
        <f>CLEAN('2025 Original'!A92)</f>
        <v>BMW AG</v>
      </c>
      <c r="B159" t="str">
        <f>CLEAN('2025 Original'!B92)</f>
        <v>BMW</v>
      </c>
      <c r="C159" t="str">
        <f>CLEAN('2025 Original'!C92)</f>
        <v>X6</v>
      </c>
      <c r="D159" t="str">
        <f>CLEAN('2025 Original'!D92)</f>
        <v>MPV</v>
      </c>
      <c r="E159" t="str">
        <f>CLEAN('2025 Original'!E92)</f>
        <v>0.32</v>
      </c>
      <c r="F159" t="str">
        <f>CLEAN('2025 Original'!F92)</f>
        <v/>
      </c>
      <c r="G159" t="str">
        <f>CLEAN('2025 Original'!G92)</f>
        <v/>
      </c>
      <c r="H159" t="str">
        <f>CLEAN('2025 Original'!H92)</f>
        <v>US</v>
      </c>
      <c r="I159" t="str">
        <f>CLEAN('2025 Original'!I92)</f>
        <v/>
      </c>
      <c r="J159" t="str">
        <f>CLEAN('2025 Original'!J92)</f>
        <v>UK (6.0, M)</v>
      </c>
      <c r="K159" t="str">
        <f>CLEAN('2025 Original'!K92)</f>
        <v>AT (4.0)</v>
      </c>
      <c r="L159" t="str">
        <f>CLEAN('2025 Original'!L92)</f>
        <v>G</v>
      </c>
      <c r="M159" t="str">
        <f>CLEAN('2025 Original'!M92)</f>
        <v/>
      </c>
      <c r="N159" t="str">
        <f t="shared" si="24"/>
        <v>0.32</v>
      </c>
      <c r="O159" s="70">
        <f t="shared" si="25"/>
        <v>1</v>
      </c>
      <c r="P159">
        <f t="shared" si="26"/>
        <v>0</v>
      </c>
      <c r="Q159">
        <f t="shared" si="27"/>
        <v>0</v>
      </c>
      <c r="R159">
        <v>0</v>
      </c>
      <c r="S159">
        <f t="shared" si="28"/>
        <v>0</v>
      </c>
      <c r="T159">
        <f t="shared" si="29"/>
        <v>6</v>
      </c>
      <c r="U159">
        <f t="shared" si="30"/>
        <v>0</v>
      </c>
      <c r="V159">
        <f t="shared" si="31"/>
        <v>0</v>
      </c>
      <c r="W159">
        <f t="shared" si="32"/>
        <v>11</v>
      </c>
      <c r="X159">
        <f t="shared" si="33"/>
        <v>0</v>
      </c>
      <c r="Y159">
        <f t="shared" si="34"/>
        <v>16</v>
      </c>
      <c r="Z159">
        <f t="shared" si="35"/>
        <v>33</v>
      </c>
      <c r="AA159" cm="1">
        <f t="array" ref="AA159">SUMPRODUCT((Z159&lt;$Z$2:$Z$225)/COUNTIF($Z$2:$Z$225,$Z$2:$Z$225))+1</f>
        <v>61.999999999999986</v>
      </c>
    </row>
    <row r="160" spans="1:27" x14ac:dyDescent="0.15">
      <c r="A160" t="str">
        <f>CLEAN('2025 Original'!A93)</f>
        <v>BMW AG</v>
      </c>
      <c r="B160" t="str">
        <f>CLEAN('2025 Original'!B93)</f>
        <v>BMW</v>
      </c>
      <c r="C160" t="str">
        <f>CLEAN('2025 Original'!C93)</f>
        <v>X7</v>
      </c>
      <c r="D160" t="str">
        <f>CLEAN('2025 Original'!D93)</f>
        <v>MPV</v>
      </c>
      <c r="E160" t="str">
        <f>CLEAN('2025 Original'!E93)</f>
        <v>0.31</v>
      </c>
      <c r="F160" t="str">
        <f>CLEAN('2025 Original'!F93)</f>
        <v/>
      </c>
      <c r="G160" t="str">
        <f>CLEAN('2025 Original'!G93)</f>
        <v/>
      </c>
      <c r="H160" t="str">
        <f>CLEAN('2025 Original'!H93)</f>
        <v>US</v>
      </c>
      <c r="I160" t="str">
        <f>CLEAN('2025 Original'!I93)</f>
        <v/>
      </c>
      <c r="J160" t="str">
        <f>CLEAN('2025 Original'!J93)</f>
        <v>UK (6.0)</v>
      </c>
      <c r="K160" t="str">
        <f>CLEAN('2025 Original'!K93)</f>
        <v>AT (4.0)</v>
      </c>
      <c r="L160" t="str">
        <f>CLEAN('2025 Original'!L93)</f>
        <v>G</v>
      </c>
      <c r="M160" t="str">
        <f>CLEAN('2025 Original'!M93)</f>
        <v/>
      </c>
      <c r="N160" t="str">
        <f t="shared" si="24"/>
        <v>0.31</v>
      </c>
      <c r="O160" s="70">
        <f t="shared" si="25"/>
        <v>1</v>
      </c>
      <c r="P160">
        <f t="shared" si="26"/>
        <v>0</v>
      </c>
      <c r="Q160">
        <f t="shared" si="27"/>
        <v>0</v>
      </c>
      <c r="R160">
        <v>0</v>
      </c>
      <c r="S160">
        <f t="shared" si="28"/>
        <v>0</v>
      </c>
      <c r="T160">
        <f t="shared" si="29"/>
        <v>6</v>
      </c>
      <c r="U160">
        <f t="shared" si="30"/>
        <v>0</v>
      </c>
      <c r="V160">
        <f t="shared" si="31"/>
        <v>0</v>
      </c>
      <c r="W160">
        <f t="shared" si="32"/>
        <v>11</v>
      </c>
      <c r="X160">
        <f t="shared" si="33"/>
        <v>0</v>
      </c>
      <c r="Y160">
        <f t="shared" si="34"/>
        <v>15.5</v>
      </c>
      <c r="Z160">
        <f t="shared" si="35"/>
        <v>32.5</v>
      </c>
      <c r="AA160" cm="1">
        <f t="array" ref="AA160">SUMPRODUCT((Z160&lt;$Z$2:$Z$225)/COUNTIF($Z$2:$Z$225,$Z$2:$Z$225))+1</f>
        <v>62.999999999999993</v>
      </c>
    </row>
    <row r="161" spans="1:27" x14ac:dyDescent="0.15">
      <c r="A161" t="str">
        <f>CLEAN('2025 Original'!A126)</f>
        <v>Ford Motor Company</v>
      </c>
      <c r="B161" t="str">
        <f>CLEAN('2025 Original'!B126)</f>
        <v>Ford</v>
      </c>
      <c r="C161" t="str">
        <f>CLEAN('2025 Original'!C126)</f>
        <v>Maverick</v>
      </c>
      <c r="D161" t="str">
        <f>CLEAN('2025 Original'!D126)</f>
        <v>MPV</v>
      </c>
      <c r="E161" t="str">
        <f>CLEAN('2025 Original'!E126)</f>
        <v>0.27</v>
      </c>
      <c r="F161" t="str">
        <f>CLEAN('2025 Original'!F126)</f>
        <v>60% M</v>
      </c>
      <c r="G161" t="str">
        <f>CLEAN('2025 Original'!G126)</f>
        <v/>
      </c>
      <c r="H161" t="str">
        <f>CLEAN('2025 Original'!H126)</f>
        <v>M</v>
      </c>
      <c r="I161" t="str">
        <f>CLEAN('2025 Original'!I126)</f>
        <v/>
      </c>
      <c r="J161" t="str">
        <f>CLEAN('2025 Original'!J126)</f>
        <v>M (2.5L)</v>
      </c>
      <c r="K161" t="str">
        <f>CLEAN('2025 Original'!K126)</f>
        <v>US (2.0L)</v>
      </c>
      <c r="L161" t="str">
        <f>CLEAN('2025 Original'!L126)</f>
        <v>US</v>
      </c>
      <c r="M161" t="str">
        <f>CLEAN('2025 Original'!M126)</f>
        <v/>
      </c>
      <c r="N161" t="str">
        <f t="shared" si="24"/>
        <v>0.27</v>
      </c>
      <c r="O161" s="70">
        <f t="shared" si="25"/>
        <v>0</v>
      </c>
      <c r="P161">
        <f t="shared" si="26"/>
        <v>0</v>
      </c>
      <c r="Q161">
        <f t="shared" si="27"/>
        <v>1</v>
      </c>
      <c r="R161">
        <v>1</v>
      </c>
      <c r="S161">
        <f t="shared" si="28"/>
        <v>6</v>
      </c>
      <c r="T161">
        <f t="shared" si="29"/>
        <v>0</v>
      </c>
      <c r="U161">
        <f t="shared" si="30"/>
        <v>6</v>
      </c>
      <c r="V161">
        <f t="shared" si="31"/>
        <v>7</v>
      </c>
      <c r="W161">
        <f t="shared" si="32"/>
        <v>0</v>
      </c>
      <c r="X161">
        <f t="shared" si="33"/>
        <v>0</v>
      </c>
      <c r="Y161">
        <f t="shared" si="34"/>
        <v>13.5</v>
      </c>
      <c r="Z161">
        <f t="shared" si="35"/>
        <v>32.5</v>
      </c>
      <c r="AA161" cm="1">
        <f t="array" ref="AA161">SUMPRODUCT((Z161&lt;$Z$2:$Z$225)/COUNTIF($Z$2:$Z$225,$Z$2:$Z$225))+1</f>
        <v>62.999999999999993</v>
      </c>
    </row>
    <row r="162" spans="1:27" x14ac:dyDescent="0.15">
      <c r="A162" t="str">
        <f>CLEAN('2025 Original'!A399)</f>
        <v>Nissan North America, Inc</v>
      </c>
      <c r="B162" t="str">
        <f>CLEAN('2025 Original'!B399)</f>
        <v>Nissan</v>
      </c>
      <c r="C162" t="str">
        <f>CLEAN('2025 Original'!C399)</f>
        <v>Leaf</v>
      </c>
      <c r="D162" t="str">
        <f>CLEAN('2025 Original'!D399)</f>
        <v>PC</v>
      </c>
      <c r="E162" t="str">
        <f>CLEAN('2025 Original'!E399)</f>
        <v>0.3</v>
      </c>
      <c r="F162" t="str">
        <f>CLEAN('2025 Original'!F399)</f>
        <v>45% J</v>
      </c>
      <c r="G162" t="str">
        <f>CLEAN('2025 Original'!G399)</f>
        <v/>
      </c>
      <c r="H162" t="str">
        <f>CLEAN('2025 Original'!H399)</f>
        <v>US</v>
      </c>
      <c r="I162" t="str">
        <f>CLEAN('2025 Original'!I399)</f>
        <v/>
      </c>
      <c r="J162" t="str">
        <f>CLEAN('2025 Original'!J399)</f>
        <v>J</v>
      </c>
      <c r="K162" t="str">
        <f>CLEAN('2025 Original'!K399)</f>
        <v/>
      </c>
      <c r="L162" t="str">
        <f>CLEAN('2025 Original'!L399)</f>
        <v>J</v>
      </c>
      <c r="M162" t="str">
        <f>CLEAN('2025 Original'!M399)</f>
        <v/>
      </c>
      <c r="N162" t="str">
        <f t="shared" si="24"/>
        <v>0.3</v>
      </c>
      <c r="O162" s="70">
        <f t="shared" si="25"/>
        <v>1</v>
      </c>
      <c r="P162">
        <f t="shared" si="26"/>
        <v>0</v>
      </c>
      <c r="Q162">
        <f t="shared" si="27"/>
        <v>0</v>
      </c>
      <c r="S162">
        <f t="shared" si="28"/>
        <v>0</v>
      </c>
      <c r="T162">
        <f t="shared" si="29"/>
        <v>6</v>
      </c>
      <c r="U162">
        <f t="shared" si="30"/>
        <v>0</v>
      </c>
      <c r="V162">
        <f t="shared" si="31"/>
        <v>0</v>
      </c>
      <c r="W162">
        <f t="shared" si="32"/>
        <v>11</v>
      </c>
      <c r="X162">
        <f t="shared" si="33"/>
        <v>0</v>
      </c>
      <c r="Y162">
        <f t="shared" si="34"/>
        <v>15</v>
      </c>
      <c r="Z162">
        <f t="shared" si="35"/>
        <v>32</v>
      </c>
      <c r="AA162" cm="1">
        <f t="array" ref="AA162">SUMPRODUCT((Z162&lt;$Z$2:$Z$225)/COUNTIF($Z$2:$Z$225,$Z$2:$Z$225))+1</f>
        <v>63.999999999999993</v>
      </c>
    </row>
    <row r="163" spans="1:27" x14ac:dyDescent="0.15">
      <c r="A163" t="str">
        <f>CLEAN('2025 Original'!A540)</f>
        <v>Volvo</v>
      </c>
      <c r="B163" t="str">
        <f>CLEAN('2025 Original'!B540)</f>
        <v>Volvo</v>
      </c>
      <c r="C163" t="str">
        <f>CLEAN('2025 Original'!C540)</f>
        <v>S60 B5</v>
      </c>
      <c r="D163" t="str">
        <f>CLEAN('2025 Original'!D540)</f>
        <v>PC</v>
      </c>
      <c r="E163" t="str">
        <f>CLEAN('2025 Original'!E540)</f>
        <v>0.3</v>
      </c>
      <c r="F163" t="str">
        <f>CLEAN('2025 Original'!F540)</f>
        <v>15% SW</v>
      </c>
      <c r="G163" t="str">
        <f>CLEAN('2025 Original'!G540)</f>
        <v/>
      </c>
      <c r="H163" t="str">
        <f>CLEAN('2025 Original'!H540)</f>
        <v>US</v>
      </c>
      <c r="I163" t="str">
        <f>CLEAN('2025 Original'!I540)</f>
        <v/>
      </c>
      <c r="J163" t="str">
        <f>CLEAN('2025 Original'!J540)</f>
        <v>SW</v>
      </c>
      <c r="K163" t="str">
        <f>CLEAN('2025 Original'!K540)</f>
        <v/>
      </c>
      <c r="L163" t="str">
        <f>CLEAN('2025 Original'!L540)</f>
        <v>J</v>
      </c>
      <c r="M163" t="str">
        <f>CLEAN('2025 Original'!M540)</f>
        <v/>
      </c>
      <c r="N163" t="str">
        <f t="shared" si="24"/>
        <v>0.3</v>
      </c>
      <c r="O163" s="70">
        <f t="shared" si="25"/>
        <v>1</v>
      </c>
      <c r="P163">
        <f t="shared" si="26"/>
        <v>0</v>
      </c>
      <c r="Q163">
        <f t="shared" si="27"/>
        <v>0</v>
      </c>
      <c r="S163">
        <f t="shared" si="28"/>
        <v>0</v>
      </c>
      <c r="T163">
        <f t="shared" si="29"/>
        <v>6</v>
      </c>
      <c r="U163">
        <f t="shared" si="30"/>
        <v>0</v>
      </c>
      <c r="V163">
        <f t="shared" si="31"/>
        <v>0</v>
      </c>
      <c r="W163">
        <f t="shared" si="32"/>
        <v>11</v>
      </c>
      <c r="X163">
        <f t="shared" si="33"/>
        <v>0</v>
      </c>
      <c r="Y163">
        <f t="shared" si="34"/>
        <v>15</v>
      </c>
      <c r="Z163">
        <f t="shared" si="35"/>
        <v>32</v>
      </c>
      <c r="AA163" cm="1">
        <f t="array" ref="AA163">SUMPRODUCT((Z163&lt;$Z$2:$Z$225)/COUNTIF($Z$2:$Z$225,$Z$2:$Z$225))+1</f>
        <v>63.999999999999993</v>
      </c>
    </row>
    <row r="164" spans="1:27" x14ac:dyDescent="0.15">
      <c r="A164" t="str">
        <f>CLEAN('2025 Original'!A514)</f>
        <v>Toyota</v>
      </c>
      <c r="B164" t="str">
        <f>CLEAN('2025 Original'!B514)</f>
        <v>Toyota</v>
      </c>
      <c r="C164" t="str">
        <f>CLEAN('2025 Original'!C514)</f>
        <v>Tacoma</v>
      </c>
      <c r="D164" t="str">
        <f>CLEAN('2025 Original'!D514)</f>
        <v>Truck</v>
      </c>
      <c r="E164" t="str">
        <f>CLEAN('2025 Original'!E514)</f>
        <v>0.35</v>
      </c>
      <c r="F164" t="str">
        <f>CLEAN('2025 Original'!F514)</f>
        <v>20% J</v>
      </c>
      <c r="G164" t="str">
        <f>CLEAN('2025 Original'!G514)</f>
        <v>30% M</v>
      </c>
      <c r="H164" t="str">
        <f>CLEAN('2025 Original'!H514)</f>
        <v>M</v>
      </c>
      <c r="I164" t="str">
        <f>CLEAN('2025 Original'!I514)</f>
        <v>M</v>
      </c>
      <c r="J164" t="str">
        <f>CLEAN('2025 Original'!J514)</f>
        <v>US</v>
      </c>
      <c r="K164" t="str">
        <f>CLEAN('2025 Original'!K514)</f>
        <v/>
      </c>
      <c r="L164" t="str">
        <f>CLEAN('2025 Original'!L514)</f>
        <v>US, J</v>
      </c>
      <c r="M164" t="str">
        <f>CLEAN('2025 Original'!M514)</f>
        <v>TH</v>
      </c>
      <c r="N164" t="str">
        <f t="shared" si="24"/>
        <v>0.35</v>
      </c>
      <c r="O164" s="70">
        <f t="shared" si="25"/>
        <v>0</v>
      </c>
      <c r="P164">
        <f t="shared" si="26"/>
        <v>1</v>
      </c>
      <c r="Q164">
        <f t="shared" si="27"/>
        <v>0</v>
      </c>
      <c r="S164">
        <f t="shared" si="28"/>
        <v>0</v>
      </c>
      <c r="T164">
        <f t="shared" si="29"/>
        <v>0</v>
      </c>
      <c r="U164">
        <f t="shared" si="30"/>
        <v>0</v>
      </c>
      <c r="V164">
        <f t="shared" si="31"/>
        <v>0</v>
      </c>
      <c r="W164">
        <f t="shared" si="32"/>
        <v>0</v>
      </c>
      <c r="X164">
        <f t="shared" si="33"/>
        <v>14</v>
      </c>
      <c r="Y164">
        <f t="shared" si="34"/>
        <v>17.5</v>
      </c>
      <c r="Z164">
        <f t="shared" si="35"/>
        <v>31.5</v>
      </c>
      <c r="AA164" cm="1">
        <f t="array" ref="AA164">SUMPRODUCT((Z164&lt;$Z$2:$Z$225)/COUNTIF($Z$2:$Z$225,$Z$2:$Z$225))+1</f>
        <v>65</v>
      </c>
    </row>
    <row r="165" spans="1:27" x14ac:dyDescent="0.15">
      <c r="A165" t="str">
        <f>CLEAN('2025 Original'!A118)</f>
        <v>Ford Motor Company</v>
      </c>
      <c r="B165" t="str">
        <f>CLEAN('2025 Original'!B118)</f>
        <v>Ford</v>
      </c>
      <c r="C165" t="str">
        <f>CLEAN('2025 Original'!C118)</f>
        <v>Bronco Sport</v>
      </c>
      <c r="D165" t="str">
        <f>CLEAN('2025 Original'!D118)</f>
        <v>MPV</v>
      </c>
      <c r="E165" t="str">
        <f>CLEAN('2025 Original'!E118)</f>
        <v>0.23</v>
      </c>
      <c r="F165" t="str">
        <f>CLEAN('2025 Original'!F118)</f>
        <v>64% M</v>
      </c>
      <c r="G165" t="str">
        <f>CLEAN('2025 Original'!G118)</f>
        <v/>
      </c>
      <c r="H165" t="str">
        <f>CLEAN('2025 Original'!H118)</f>
        <v>M</v>
      </c>
      <c r="I165" t="str">
        <f>CLEAN('2025 Original'!I118)</f>
        <v/>
      </c>
      <c r="J165" t="str">
        <f>CLEAN('2025 Original'!J118)</f>
        <v>US (2.0L)</v>
      </c>
      <c r="K165" t="str">
        <f>CLEAN('2025 Original'!K118)</f>
        <v>M (1.5L)</v>
      </c>
      <c r="L165" t="str">
        <f>CLEAN('2025 Original'!L118)</f>
        <v>US</v>
      </c>
      <c r="M165" t="str">
        <f>CLEAN('2025 Original'!M118)</f>
        <v/>
      </c>
      <c r="N165" t="str">
        <f t="shared" si="24"/>
        <v>0.23</v>
      </c>
      <c r="O165" s="70">
        <f t="shared" si="25"/>
        <v>0</v>
      </c>
      <c r="P165">
        <f t="shared" si="26"/>
        <v>0</v>
      </c>
      <c r="Q165">
        <f t="shared" si="27"/>
        <v>1</v>
      </c>
      <c r="R165">
        <v>1</v>
      </c>
      <c r="S165">
        <f t="shared" si="28"/>
        <v>6</v>
      </c>
      <c r="T165">
        <f t="shared" si="29"/>
        <v>0</v>
      </c>
      <c r="U165">
        <f t="shared" si="30"/>
        <v>6</v>
      </c>
      <c r="V165">
        <f t="shared" si="31"/>
        <v>7</v>
      </c>
      <c r="W165">
        <f t="shared" si="32"/>
        <v>0</v>
      </c>
      <c r="X165">
        <f t="shared" si="33"/>
        <v>0</v>
      </c>
      <c r="Y165">
        <f t="shared" si="34"/>
        <v>11.5</v>
      </c>
      <c r="Z165">
        <f t="shared" si="35"/>
        <v>30.5</v>
      </c>
      <c r="AA165" cm="1">
        <f t="array" ref="AA165">SUMPRODUCT((Z165&lt;$Z$2:$Z$225)/COUNTIF($Z$2:$Z$225,$Z$2:$Z$225))+1</f>
        <v>66</v>
      </c>
    </row>
    <row r="166" spans="1:27" x14ac:dyDescent="0.15">
      <c r="A166" t="str">
        <f>CLEAN('2025 Original'!A171)</f>
        <v>GM LLC</v>
      </c>
      <c r="B166" t="str">
        <f>CLEAN('2025 Original'!B171)</f>
        <v>GMC</v>
      </c>
      <c r="C166" t="str">
        <f>CLEAN('2025 Original'!C171)</f>
        <v>Terrain</v>
      </c>
      <c r="D166" t="str">
        <f>CLEAN('2025 Original'!D171)</f>
        <v>MPV</v>
      </c>
      <c r="E166" t="str">
        <f>CLEAN('2025 Original'!E171)</f>
        <v>0.37</v>
      </c>
      <c r="F166" t="str">
        <f>CLEAN('2025 Original'!F171)</f>
        <v>21% M</v>
      </c>
      <c r="G166" t="str">
        <f>CLEAN('2025 Original'!G171)</f>
        <v/>
      </c>
      <c r="H166" t="str">
        <f>CLEAN('2025 Original'!H171)</f>
        <v>M</v>
      </c>
      <c r="I166" t="str">
        <f>CLEAN('2025 Original'!I171)</f>
        <v/>
      </c>
      <c r="J166" t="str">
        <f>CLEAN('2025 Original'!J171)</f>
        <v>M</v>
      </c>
      <c r="K166" t="str">
        <f>CLEAN('2025 Original'!K171)</f>
        <v/>
      </c>
      <c r="L166" t="str">
        <f>CLEAN('2025 Original'!L171)</f>
        <v>M</v>
      </c>
      <c r="M166" t="str">
        <f>CLEAN('2025 Original'!M171)</f>
        <v/>
      </c>
      <c r="N166" t="str">
        <f t="shared" si="24"/>
        <v>0.37</v>
      </c>
      <c r="O166" s="70">
        <f t="shared" si="25"/>
        <v>0</v>
      </c>
      <c r="P166">
        <f t="shared" si="26"/>
        <v>0</v>
      </c>
      <c r="Q166">
        <f t="shared" si="27"/>
        <v>0</v>
      </c>
      <c r="R166">
        <v>1</v>
      </c>
      <c r="S166">
        <f t="shared" si="28"/>
        <v>6</v>
      </c>
      <c r="T166">
        <f t="shared" si="29"/>
        <v>0</v>
      </c>
      <c r="U166">
        <f t="shared" si="30"/>
        <v>6</v>
      </c>
      <c r="V166">
        <f t="shared" si="31"/>
        <v>0</v>
      </c>
      <c r="W166">
        <f t="shared" si="32"/>
        <v>0</v>
      </c>
      <c r="X166">
        <f t="shared" si="33"/>
        <v>0</v>
      </c>
      <c r="Y166">
        <f t="shared" si="34"/>
        <v>18.5</v>
      </c>
      <c r="Z166">
        <f t="shared" si="35"/>
        <v>30.5</v>
      </c>
      <c r="AA166" cm="1">
        <f t="array" ref="AA166">SUMPRODUCT((Z166&lt;$Z$2:$Z$225)/COUNTIF($Z$2:$Z$225,$Z$2:$Z$225))+1</f>
        <v>66</v>
      </c>
    </row>
    <row r="167" spans="1:27" x14ac:dyDescent="0.15">
      <c r="A167" t="str">
        <f>CLEAN('2025 Original'!A94)</f>
        <v>BMW AG</v>
      </c>
      <c r="B167" t="str">
        <f>CLEAN('2025 Original'!B94)</f>
        <v>BMW</v>
      </c>
      <c r="C167" t="str">
        <f>CLEAN('2025 Original'!C94)</f>
        <v>XM</v>
      </c>
      <c r="D167" t="str">
        <f>CLEAN('2025 Original'!D94)</f>
        <v>MPV</v>
      </c>
      <c r="E167" t="str">
        <f>CLEAN('2025 Original'!E94)</f>
        <v>0.26</v>
      </c>
      <c r="F167" t="str">
        <f>CLEAN('2025 Original'!F94)</f>
        <v>26% G</v>
      </c>
      <c r="G167" t="str">
        <f>CLEAN('2025 Original'!G94)</f>
        <v/>
      </c>
      <c r="H167" t="str">
        <f>CLEAN('2025 Original'!H94)</f>
        <v>US</v>
      </c>
      <c r="I167" t="str">
        <f>CLEAN('2025 Original'!I94)</f>
        <v/>
      </c>
      <c r="J167" t="str">
        <f>CLEAN('2025 Original'!J94)</f>
        <v>G</v>
      </c>
      <c r="K167" t="str">
        <f>CLEAN('2025 Original'!K94)</f>
        <v/>
      </c>
      <c r="L167" t="str">
        <f>CLEAN('2025 Original'!L94)</f>
        <v>G</v>
      </c>
      <c r="M167" t="str">
        <f>CLEAN('2025 Original'!M94)</f>
        <v/>
      </c>
      <c r="N167" t="str">
        <f t="shared" si="24"/>
        <v>0.26</v>
      </c>
      <c r="O167" s="70">
        <f t="shared" si="25"/>
        <v>1</v>
      </c>
      <c r="P167">
        <f t="shared" si="26"/>
        <v>0</v>
      </c>
      <c r="Q167">
        <f t="shared" si="27"/>
        <v>0</v>
      </c>
      <c r="R167">
        <v>0</v>
      </c>
      <c r="S167">
        <f t="shared" si="28"/>
        <v>0</v>
      </c>
      <c r="T167">
        <f t="shared" si="29"/>
        <v>6</v>
      </c>
      <c r="U167">
        <f t="shared" si="30"/>
        <v>0</v>
      </c>
      <c r="V167">
        <f t="shared" si="31"/>
        <v>0</v>
      </c>
      <c r="W167">
        <f t="shared" si="32"/>
        <v>11</v>
      </c>
      <c r="X167">
        <f t="shared" si="33"/>
        <v>0</v>
      </c>
      <c r="Y167">
        <f t="shared" si="34"/>
        <v>13</v>
      </c>
      <c r="Z167">
        <f t="shared" si="35"/>
        <v>30</v>
      </c>
      <c r="AA167" cm="1">
        <f t="array" ref="AA167">SUMPRODUCT((Z167&lt;$Z$2:$Z$225)/COUNTIF($Z$2:$Z$225,$Z$2:$Z$225))+1</f>
        <v>67</v>
      </c>
    </row>
    <row r="168" spans="1:27" x14ac:dyDescent="0.15">
      <c r="A168" t="str">
        <f>CLEAN('2025 Original'!A173)</f>
        <v>GM LLC</v>
      </c>
      <c r="B168" t="str">
        <f>CLEAN('2025 Original'!B173)</f>
        <v>Honda</v>
      </c>
      <c r="C168" t="str">
        <f>CLEAN('2025 Original'!C173)</f>
        <v>Prologue</v>
      </c>
      <c r="D168" t="str">
        <f>CLEAN('2025 Original'!D173)</f>
        <v>MPV</v>
      </c>
      <c r="E168" t="str">
        <f>CLEAN('2025 Original'!E173)</f>
        <v>0.36</v>
      </c>
      <c r="F168" t="str">
        <f>CLEAN('2025 Original'!F173)</f>
        <v>30% M</v>
      </c>
      <c r="G168" t="str">
        <f>CLEAN('2025 Original'!G173)</f>
        <v/>
      </c>
      <c r="H168" t="str">
        <f>CLEAN('2025 Original'!H173)</f>
        <v>M</v>
      </c>
      <c r="I168" t="str">
        <f>CLEAN('2025 Original'!I173)</f>
        <v/>
      </c>
      <c r="J168" t="str">
        <f>CLEAN('2025 Original'!J173)</f>
        <v/>
      </c>
      <c r="K168" t="str">
        <f>CLEAN('2025 Original'!K173)</f>
        <v/>
      </c>
      <c r="L168" t="str">
        <f>CLEAN('2025 Original'!L173)</f>
        <v/>
      </c>
      <c r="M168" t="str">
        <f>CLEAN('2025 Original'!M173)</f>
        <v/>
      </c>
      <c r="N168" t="str">
        <f t="shared" si="24"/>
        <v>0.36</v>
      </c>
      <c r="O168" s="70">
        <f t="shared" si="25"/>
        <v>0</v>
      </c>
      <c r="P168">
        <f t="shared" si="26"/>
        <v>0</v>
      </c>
      <c r="Q168">
        <f t="shared" si="27"/>
        <v>0</v>
      </c>
      <c r="R168">
        <v>1</v>
      </c>
      <c r="S168">
        <f t="shared" si="28"/>
        <v>6</v>
      </c>
      <c r="T168">
        <f t="shared" si="29"/>
        <v>0</v>
      </c>
      <c r="U168">
        <f t="shared" si="30"/>
        <v>6</v>
      </c>
      <c r="V168">
        <f t="shared" si="31"/>
        <v>0</v>
      </c>
      <c r="W168">
        <f t="shared" si="32"/>
        <v>0</v>
      </c>
      <c r="X168">
        <f t="shared" si="33"/>
        <v>0</v>
      </c>
      <c r="Y168">
        <f t="shared" si="34"/>
        <v>18</v>
      </c>
      <c r="Z168">
        <f t="shared" si="35"/>
        <v>30</v>
      </c>
      <c r="AA168" cm="1">
        <f t="array" ref="AA168">SUMPRODUCT((Z168&lt;$Z$2:$Z$225)/COUNTIF($Z$2:$Z$225,$Z$2:$Z$225))+1</f>
        <v>67</v>
      </c>
    </row>
    <row r="169" spans="1:27" x14ac:dyDescent="0.15">
      <c r="A169" t="str">
        <f>CLEAN('2025 Original'!A206)</f>
        <v>Honda Motor Co., Ltd.</v>
      </c>
      <c r="B169" t="str">
        <f>CLEAN('2025 Original'!B206)</f>
        <v>Honda</v>
      </c>
      <c r="C169" t="str">
        <f>CLEAN('2025 Original'!C206)</f>
        <v>CR-V e-FCEV</v>
      </c>
      <c r="D169" t="str">
        <f>CLEAN('2025 Original'!D206)</f>
        <v>MPV</v>
      </c>
      <c r="E169" t="str">
        <f>CLEAN('2025 Original'!E206)</f>
        <v>0.25</v>
      </c>
      <c r="F169" t="str">
        <f>CLEAN('2025 Original'!F206)</f>
        <v>65% J</v>
      </c>
      <c r="G169" t="str">
        <f>CLEAN('2025 Original'!G206)</f>
        <v/>
      </c>
      <c r="H169" t="str">
        <f>CLEAN('2025 Original'!H206)</f>
        <v>US</v>
      </c>
      <c r="I169" t="str">
        <f>CLEAN('2025 Original'!I206)</f>
        <v/>
      </c>
      <c r="J169" t="str">
        <f>CLEAN('2025 Original'!J206)</f>
        <v>J</v>
      </c>
      <c r="K169" t="str">
        <f>CLEAN('2025 Original'!K206)</f>
        <v/>
      </c>
      <c r="L169" t="str">
        <f>CLEAN('2025 Original'!L206)</f>
        <v>J</v>
      </c>
      <c r="M169" t="str">
        <f>CLEAN('2025 Original'!M206)</f>
        <v/>
      </c>
      <c r="N169" t="str">
        <f t="shared" si="24"/>
        <v>0.25</v>
      </c>
      <c r="O169" s="70">
        <f t="shared" si="25"/>
        <v>1</v>
      </c>
      <c r="P169">
        <f t="shared" si="26"/>
        <v>0</v>
      </c>
      <c r="Q169">
        <f t="shared" si="27"/>
        <v>0</v>
      </c>
      <c r="S169">
        <f t="shared" si="28"/>
        <v>0</v>
      </c>
      <c r="T169">
        <f t="shared" si="29"/>
        <v>6</v>
      </c>
      <c r="U169">
        <f t="shared" si="30"/>
        <v>0</v>
      </c>
      <c r="V169">
        <f t="shared" si="31"/>
        <v>0</v>
      </c>
      <c r="W169">
        <f t="shared" si="32"/>
        <v>11</v>
      </c>
      <c r="X169">
        <f t="shared" si="33"/>
        <v>0</v>
      </c>
      <c r="Y169">
        <f t="shared" si="34"/>
        <v>12.5</v>
      </c>
      <c r="Z169">
        <f t="shared" si="35"/>
        <v>29.5</v>
      </c>
      <c r="AA169" cm="1">
        <f t="array" ref="AA169">SUMPRODUCT((Z169&lt;$Z$2:$Z$225)/COUNTIF($Z$2:$Z$225,$Z$2:$Z$225))+1</f>
        <v>68</v>
      </c>
    </row>
    <row r="170" spans="1:27" x14ac:dyDescent="0.15">
      <c r="A170" t="str">
        <f>CLEAN('2025 Original'!A229)</f>
        <v>Hyundai Motor Company</v>
      </c>
      <c r="B170" t="str">
        <f>CLEAN('2025 Original'!B229)</f>
        <v>Genesis</v>
      </c>
      <c r="C170" t="str">
        <f>CLEAN('2025 Original'!C229)</f>
        <v>GV70</v>
      </c>
      <c r="D170" t="str">
        <f>CLEAN('2025 Original'!D229)</f>
        <v>MPV</v>
      </c>
      <c r="E170" t="str">
        <f>CLEAN('2025 Original'!E229)</f>
        <v>0.25</v>
      </c>
      <c r="F170" t="str">
        <f>CLEAN('2025 Original'!F229)</f>
        <v>70% K</v>
      </c>
      <c r="G170" t="str">
        <f>CLEAN('2025 Original'!G229)</f>
        <v/>
      </c>
      <c r="H170" t="str">
        <f>CLEAN('2025 Original'!H229)</f>
        <v>US</v>
      </c>
      <c r="I170" t="str">
        <f>CLEAN('2025 Original'!I229)</f>
        <v/>
      </c>
      <c r="J170" t="str">
        <f>CLEAN('2025 Original'!J229)</f>
        <v>K</v>
      </c>
      <c r="K170" t="str">
        <f>CLEAN('2025 Original'!K229)</f>
        <v/>
      </c>
      <c r="L170" t="str">
        <f>CLEAN('2025 Original'!L229)</f>
        <v>K</v>
      </c>
      <c r="M170" t="str">
        <f>CLEAN('2025 Original'!M229)</f>
        <v/>
      </c>
      <c r="N170" t="str">
        <f t="shared" si="24"/>
        <v>0.25</v>
      </c>
      <c r="O170" s="70">
        <f t="shared" si="25"/>
        <v>1</v>
      </c>
      <c r="P170">
        <f t="shared" si="26"/>
        <v>0</v>
      </c>
      <c r="Q170">
        <f t="shared" si="27"/>
        <v>0</v>
      </c>
      <c r="S170">
        <f t="shared" si="28"/>
        <v>0</v>
      </c>
      <c r="T170">
        <f t="shared" si="29"/>
        <v>6</v>
      </c>
      <c r="U170">
        <f t="shared" si="30"/>
        <v>0</v>
      </c>
      <c r="V170">
        <f t="shared" si="31"/>
        <v>0</v>
      </c>
      <c r="W170">
        <f t="shared" si="32"/>
        <v>11</v>
      </c>
      <c r="X170">
        <f t="shared" si="33"/>
        <v>0</v>
      </c>
      <c r="Y170">
        <f t="shared" si="34"/>
        <v>12.5</v>
      </c>
      <c r="Z170">
        <f t="shared" si="35"/>
        <v>29.5</v>
      </c>
      <c r="AA170" cm="1">
        <f t="array" ref="AA170">SUMPRODUCT((Z170&lt;$Z$2:$Z$225)/COUNTIF($Z$2:$Z$225,$Z$2:$Z$225))+1</f>
        <v>68</v>
      </c>
    </row>
    <row r="171" spans="1:27" x14ac:dyDescent="0.15">
      <c r="A171" t="str">
        <f>CLEAN('2025 Original'!A402)</f>
        <v>Nissan North America, Inc</v>
      </c>
      <c r="B171" t="str">
        <f>CLEAN('2025 Original'!B402)</f>
        <v>Nissan</v>
      </c>
      <c r="C171" t="str">
        <f>CLEAN('2025 Original'!C402)</f>
        <v>Rogue</v>
      </c>
      <c r="D171" t="str">
        <f>CLEAN('2025 Original'!D402)</f>
        <v>MPV</v>
      </c>
      <c r="E171" t="str">
        <f>CLEAN('2025 Original'!E402)</f>
        <v>0.25</v>
      </c>
      <c r="F171" t="str">
        <f>CLEAN('2025 Original'!F402)</f>
        <v>40% J</v>
      </c>
      <c r="G171" t="str">
        <f>CLEAN('2025 Original'!G402)</f>
        <v>15% M</v>
      </c>
      <c r="H171" t="str">
        <f>CLEAN('2025 Original'!H402)</f>
        <v>US</v>
      </c>
      <c r="I171" t="str">
        <f>CLEAN('2025 Original'!I402)</f>
        <v/>
      </c>
      <c r="J171" t="str">
        <f>CLEAN('2025 Original'!J402)</f>
        <v>J</v>
      </c>
      <c r="K171" t="str">
        <f>CLEAN('2025 Original'!K402)</f>
        <v/>
      </c>
      <c r="L171" t="str">
        <f>CLEAN('2025 Original'!L402)</f>
        <v>M</v>
      </c>
      <c r="M171" t="str">
        <f>CLEAN('2025 Original'!M402)</f>
        <v/>
      </c>
      <c r="N171" t="str">
        <f t="shared" si="24"/>
        <v>0.25</v>
      </c>
      <c r="O171" s="70">
        <f t="shared" si="25"/>
        <v>1</v>
      </c>
      <c r="P171">
        <f t="shared" si="26"/>
        <v>0</v>
      </c>
      <c r="Q171">
        <f t="shared" si="27"/>
        <v>0</v>
      </c>
      <c r="S171">
        <f t="shared" si="28"/>
        <v>0</v>
      </c>
      <c r="T171">
        <f t="shared" si="29"/>
        <v>6</v>
      </c>
      <c r="U171">
        <f t="shared" si="30"/>
        <v>0</v>
      </c>
      <c r="V171">
        <f t="shared" si="31"/>
        <v>0</v>
      </c>
      <c r="W171">
        <f t="shared" si="32"/>
        <v>11</v>
      </c>
      <c r="X171">
        <f t="shared" si="33"/>
        <v>0</v>
      </c>
      <c r="Y171">
        <f t="shared" si="34"/>
        <v>12.5</v>
      </c>
      <c r="Z171">
        <f t="shared" si="35"/>
        <v>29.5</v>
      </c>
      <c r="AA171" cm="1">
        <f t="array" ref="AA171">SUMPRODUCT((Z171&lt;$Z$2:$Z$225)/COUNTIF($Z$2:$Z$225,$Z$2:$Z$225))+1</f>
        <v>68</v>
      </c>
    </row>
    <row r="172" spans="1:27" x14ac:dyDescent="0.15">
      <c r="A172" t="str">
        <f>CLEAN('2025 Original'!A489)</f>
        <v>Toyota</v>
      </c>
      <c r="B172" t="str">
        <f>CLEAN('2025 Original'!B489)</f>
        <v>Lexus</v>
      </c>
      <c r="C172" t="str">
        <f>CLEAN('2025 Original'!C489)</f>
        <v>TX 550h+</v>
      </c>
      <c r="D172" t="str">
        <f>CLEAN('2025 Original'!D489)</f>
        <v>MPV</v>
      </c>
      <c r="E172" t="str">
        <f>CLEAN('2025 Original'!E489)</f>
        <v>0.25</v>
      </c>
      <c r="F172" t="str">
        <f>CLEAN('2025 Original'!F489)</f>
        <v>65% J</v>
      </c>
      <c r="G172" t="str">
        <f>CLEAN('2025 Original'!G489)</f>
        <v/>
      </c>
      <c r="H172" t="str">
        <f>CLEAN('2025 Original'!H489)</f>
        <v>US</v>
      </c>
      <c r="I172" t="str">
        <f>CLEAN('2025 Original'!I489)</f>
        <v/>
      </c>
      <c r="J172" t="str">
        <f>CLEAN('2025 Original'!J489)</f>
        <v>J</v>
      </c>
      <c r="K172" t="str">
        <f>CLEAN('2025 Original'!K489)</f>
        <v/>
      </c>
      <c r="L172" t="str">
        <f>CLEAN('2025 Original'!L489)</f>
        <v>J</v>
      </c>
      <c r="M172" t="str">
        <f>CLEAN('2025 Original'!M489)</f>
        <v/>
      </c>
      <c r="N172" t="str">
        <f t="shared" si="24"/>
        <v>0.25</v>
      </c>
      <c r="O172" s="70">
        <f t="shared" si="25"/>
        <v>1</v>
      </c>
      <c r="P172">
        <f t="shared" si="26"/>
        <v>0</v>
      </c>
      <c r="Q172">
        <f t="shared" si="27"/>
        <v>0</v>
      </c>
      <c r="S172">
        <f t="shared" si="28"/>
        <v>0</v>
      </c>
      <c r="T172">
        <f t="shared" si="29"/>
        <v>6</v>
      </c>
      <c r="U172">
        <f t="shared" si="30"/>
        <v>0</v>
      </c>
      <c r="V172">
        <f t="shared" si="31"/>
        <v>0</v>
      </c>
      <c r="W172">
        <f t="shared" si="32"/>
        <v>11</v>
      </c>
      <c r="X172">
        <f t="shared" si="33"/>
        <v>0</v>
      </c>
      <c r="Y172">
        <f t="shared" si="34"/>
        <v>12.5</v>
      </c>
      <c r="Z172">
        <f t="shared" si="35"/>
        <v>29.5</v>
      </c>
      <c r="AA172" cm="1">
        <f t="array" ref="AA172">SUMPRODUCT((Z172&lt;$Z$2:$Z$225)/COUNTIF($Z$2:$Z$225,$Z$2:$Z$225))+1</f>
        <v>68</v>
      </c>
    </row>
    <row r="173" spans="1:27" x14ac:dyDescent="0.15">
      <c r="A173" t="str">
        <f>CLEAN('2025 Original'!A539)</f>
        <v>Volvo</v>
      </c>
      <c r="B173" t="str">
        <f>CLEAN('2025 Original'!B539)</f>
        <v>Volvo</v>
      </c>
      <c r="C173" t="str">
        <f>CLEAN('2025 Original'!C539)</f>
        <v>EX90 Twin Motor Ultra</v>
      </c>
      <c r="D173" t="str">
        <f>CLEAN('2025 Original'!D539)</f>
        <v>MPV</v>
      </c>
      <c r="E173" t="str">
        <f>CLEAN('2025 Original'!E539)</f>
        <v>0.25</v>
      </c>
      <c r="F173" t="str">
        <f>CLEAN('2025 Original'!F539)</f>
        <v>30% M</v>
      </c>
      <c r="G173" t="str">
        <f>CLEAN('2025 Original'!G539)</f>
        <v>30% CH</v>
      </c>
      <c r="H173" t="str">
        <f>CLEAN('2025 Original'!H539)</f>
        <v>US</v>
      </c>
      <c r="I173" t="str">
        <f>CLEAN('2025 Original'!I539)</f>
        <v/>
      </c>
      <c r="J173" t="str">
        <f>CLEAN('2025 Original'!J539)</f>
        <v>SW</v>
      </c>
      <c r="K173" t="str">
        <f>CLEAN('2025 Original'!K539)</f>
        <v/>
      </c>
      <c r="L173" t="str">
        <f>CLEAN('2025 Original'!L539)</f>
        <v>SW</v>
      </c>
      <c r="M173" t="str">
        <f>CLEAN('2025 Original'!M539)</f>
        <v/>
      </c>
      <c r="N173" t="str">
        <f t="shared" si="24"/>
        <v>0.25</v>
      </c>
      <c r="O173" s="70">
        <f t="shared" si="25"/>
        <v>1</v>
      </c>
      <c r="P173">
        <f t="shared" si="26"/>
        <v>0</v>
      </c>
      <c r="Q173">
        <f t="shared" si="27"/>
        <v>0</v>
      </c>
      <c r="S173">
        <f t="shared" si="28"/>
        <v>0</v>
      </c>
      <c r="T173">
        <f t="shared" si="29"/>
        <v>6</v>
      </c>
      <c r="U173">
        <f t="shared" si="30"/>
        <v>0</v>
      </c>
      <c r="V173">
        <f t="shared" si="31"/>
        <v>0</v>
      </c>
      <c r="W173">
        <f t="shared" si="32"/>
        <v>11</v>
      </c>
      <c r="X173">
        <f t="shared" si="33"/>
        <v>0</v>
      </c>
      <c r="Y173">
        <f t="shared" si="34"/>
        <v>12.5</v>
      </c>
      <c r="Z173">
        <f t="shared" si="35"/>
        <v>29.5</v>
      </c>
      <c r="AA173" cm="1">
        <f t="array" ref="AA173">SUMPRODUCT((Z173&lt;$Z$2:$Z$225)/COUNTIF($Z$2:$Z$225,$Z$2:$Z$225))+1</f>
        <v>68</v>
      </c>
    </row>
    <row r="174" spans="1:27" x14ac:dyDescent="0.15">
      <c r="A174" t="str">
        <f>CLEAN('2025 Original'!A213)</f>
        <v>Honda Motor Co., Ltd.</v>
      </c>
      <c r="B174" t="str">
        <f>CLEAN('2025 Original'!B213)</f>
        <v>Honda</v>
      </c>
      <c r="C174" t="str">
        <f>CLEAN('2025 Original'!C213)</f>
        <v>HR-V AWD</v>
      </c>
      <c r="D174" t="str">
        <f>CLEAN('2025 Original'!D213)</f>
        <v>MPV</v>
      </c>
      <c r="E174" t="str">
        <f>CLEAN('2025 Original'!E213)</f>
        <v>0.3</v>
      </c>
      <c r="F174" t="str">
        <f>CLEAN('2025 Original'!F213)</f>
        <v>40% M</v>
      </c>
      <c r="G174" t="str">
        <f>CLEAN('2025 Original'!G213)</f>
        <v/>
      </c>
      <c r="H174" t="str">
        <f>CLEAN('2025 Original'!H213)</f>
        <v>M</v>
      </c>
      <c r="I174" t="str">
        <f>CLEAN('2025 Original'!I213)</f>
        <v/>
      </c>
      <c r="J174" t="str">
        <f>CLEAN('2025 Original'!J213)</f>
        <v>US</v>
      </c>
      <c r="K174" t="str">
        <f>CLEAN('2025 Original'!K213)</f>
        <v/>
      </c>
      <c r="L174" t="str">
        <f>CLEAN('2025 Original'!L213)</f>
        <v>M</v>
      </c>
      <c r="M174" t="str">
        <f>CLEAN('2025 Original'!M213)</f>
        <v/>
      </c>
      <c r="N174" t="str">
        <f t="shared" si="24"/>
        <v>0.3</v>
      </c>
      <c r="O174" s="70">
        <f t="shared" si="25"/>
        <v>0</v>
      </c>
      <c r="P174">
        <f t="shared" si="26"/>
        <v>1</v>
      </c>
      <c r="Q174">
        <f t="shared" si="27"/>
        <v>0</v>
      </c>
      <c r="S174">
        <f t="shared" si="28"/>
        <v>0</v>
      </c>
      <c r="T174">
        <f t="shared" si="29"/>
        <v>0</v>
      </c>
      <c r="U174">
        <f t="shared" si="30"/>
        <v>0</v>
      </c>
      <c r="V174">
        <f t="shared" si="31"/>
        <v>0</v>
      </c>
      <c r="W174">
        <f t="shared" si="32"/>
        <v>0</v>
      </c>
      <c r="X174">
        <f t="shared" si="33"/>
        <v>14</v>
      </c>
      <c r="Y174">
        <f t="shared" si="34"/>
        <v>15</v>
      </c>
      <c r="Z174">
        <f t="shared" si="35"/>
        <v>29</v>
      </c>
      <c r="AA174" cm="1">
        <f t="array" ref="AA174">SUMPRODUCT((Z174&lt;$Z$2:$Z$225)/COUNTIF($Z$2:$Z$225,$Z$2:$Z$225))+1</f>
        <v>69.000000000000014</v>
      </c>
    </row>
    <row r="175" spans="1:27" x14ac:dyDescent="0.15">
      <c r="A175" t="str">
        <f>CLEAN('2025 Original'!A214)</f>
        <v>Honda Motor Co., Ltd.</v>
      </c>
      <c r="B175" t="str">
        <f>CLEAN('2025 Original'!B214)</f>
        <v>Honda</v>
      </c>
      <c r="C175" t="str">
        <f>CLEAN('2025 Original'!C214)</f>
        <v>HR-V FWD</v>
      </c>
      <c r="D175" t="str">
        <f>CLEAN('2025 Original'!D214)</f>
        <v>MPV</v>
      </c>
      <c r="E175" t="str">
        <f>CLEAN('2025 Original'!E214)</f>
        <v>0.3</v>
      </c>
      <c r="F175" t="str">
        <f>CLEAN('2025 Original'!F214)</f>
        <v>45% M</v>
      </c>
      <c r="G175" t="str">
        <f>CLEAN('2025 Original'!G214)</f>
        <v/>
      </c>
      <c r="H175" t="str">
        <f>CLEAN('2025 Original'!H214)</f>
        <v>M</v>
      </c>
      <c r="I175" t="str">
        <f>CLEAN('2025 Original'!I214)</f>
        <v/>
      </c>
      <c r="J175" t="str">
        <f>CLEAN('2025 Original'!J214)</f>
        <v>US</v>
      </c>
      <c r="K175" t="str">
        <f>CLEAN('2025 Original'!K214)</f>
        <v/>
      </c>
      <c r="L175" t="str">
        <f>CLEAN('2025 Original'!L214)</f>
        <v>M</v>
      </c>
      <c r="M175" t="str">
        <f>CLEAN('2025 Original'!M214)</f>
        <v/>
      </c>
      <c r="N175" t="str">
        <f t="shared" si="24"/>
        <v>0.3</v>
      </c>
      <c r="O175" s="70">
        <f t="shared" si="25"/>
        <v>0</v>
      </c>
      <c r="P175">
        <f t="shared" si="26"/>
        <v>1</v>
      </c>
      <c r="Q175">
        <f t="shared" si="27"/>
        <v>0</v>
      </c>
      <c r="S175">
        <f t="shared" si="28"/>
        <v>0</v>
      </c>
      <c r="T175">
        <f t="shared" si="29"/>
        <v>0</v>
      </c>
      <c r="U175">
        <f t="shared" si="30"/>
        <v>0</v>
      </c>
      <c r="V175">
        <f t="shared" si="31"/>
        <v>0</v>
      </c>
      <c r="W175">
        <f t="shared" si="32"/>
        <v>0</v>
      </c>
      <c r="X175">
        <f t="shared" si="33"/>
        <v>14</v>
      </c>
      <c r="Y175">
        <f t="shared" si="34"/>
        <v>15</v>
      </c>
      <c r="Z175">
        <f t="shared" si="35"/>
        <v>29</v>
      </c>
      <c r="AA175" cm="1">
        <f t="array" ref="AA175">SUMPRODUCT((Z175&lt;$Z$2:$Z$225)/COUNTIF($Z$2:$Z$225,$Z$2:$Z$225))+1</f>
        <v>69.000000000000014</v>
      </c>
    </row>
    <row r="176" spans="1:27" x14ac:dyDescent="0.15">
      <c r="A176" t="str">
        <f>CLEAN('2025 Original'!A515)</f>
        <v>Toyota</v>
      </c>
      <c r="B176" t="str">
        <f>CLEAN('2025 Original'!B515)</f>
        <v>Toyota</v>
      </c>
      <c r="C176" t="str">
        <f>CLEAN('2025 Original'!C515)</f>
        <v>Tacoma Hybrid</v>
      </c>
      <c r="D176" t="str">
        <f>CLEAN('2025 Original'!D515)</f>
        <v>Truck</v>
      </c>
      <c r="E176" t="str">
        <f>CLEAN('2025 Original'!E515)</f>
        <v>0.3</v>
      </c>
      <c r="F176" t="str">
        <f>CLEAN('2025 Original'!F515)</f>
        <v>35% J</v>
      </c>
      <c r="G176" t="str">
        <f>CLEAN('2025 Original'!G515)</f>
        <v>25% M</v>
      </c>
      <c r="H176" t="str">
        <f>CLEAN('2025 Original'!H515)</f>
        <v>M</v>
      </c>
      <c r="I176" t="str">
        <f>CLEAN('2025 Original'!I515)</f>
        <v/>
      </c>
      <c r="J176" t="str">
        <f>CLEAN('2025 Original'!J515)</f>
        <v>US</v>
      </c>
      <c r="K176" t="str">
        <f>CLEAN('2025 Original'!K515)</f>
        <v/>
      </c>
      <c r="L176" t="str">
        <f>CLEAN('2025 Original'!L515)</f>
        <v>J</v>
      </c>
      <c r="M176" t="str">
        <f>CLEAN('2025 Original'!M515)</f>
        <v/>
      </c>
      <c r="N176" t="str">
        <f t="shared" si="24"/>
        <v>0.3</v>
      </c>
      <c r="O176" s="70">
        <f t="shared" si="25"/>
        <v>0</v>
      </c>
      <c r="P176">
        <f t="shared" si="26"/>
        <v>1</v>
      </c>
      <c r="Q176">
        <f t="shared" si="27"/>
        <v>0</v>
      </c>
      <c r="S176">
        <f t="shared" si="28"/>
        <v>0</v>
      </c>
      <c r="T176">
        <f t="shared" si="29"/>
        <v>0</v>
      </c>
      <c r="U176">
        <f t="shared" si="30"/>
        <v>0</v>
      </c>
      <c r="V176">
        <f t="shared" si="31"/>
        <v>0</v>
      </c>
      <c r="W176">
        <f t="shared" si="32"/>
        <v>0</v>
      </c>
      <c r="X176">
        <f t="shared" si="33"/>
        <v>14</v>
      </c>
      <c r="Y176">
        <f t="shared" si="34"/>
        <v>15</v>
      </c>
      <c r="Z176">
        <f t="shared" si="35"/>
        <v>29</v>
      </c>
      <c r="AA176" cm="1">
        <f t="array" ref="AA176">SUMPRODUCT((Z176&lt;$Z$2:$Z$225)/COUNTIF($Z$2:$Z$225,$Z$2:$Z$225))+1</f>
        <v>69.000000000000014</v>
      </c>
    </row>
    <row r="177" spans="1:27" x14ac:dyDescent="0.15">
      <c r="A177" t="str">
        <f>CLEAN('2025 Original'!A198)</f>
        <v>Honda Motor Co., Ltd.</v>
      </c>
      <c r="B177" t="str">
        <f>CLEAN('2025 Original'!B198)</f>
        <v>Honda</v>
      </c>
      <c r="C177" t="str">
        <f>CLEAN('2025 Original'!C198)</f>
        <v>Civic 4D</v>
      </c>
      <c r="D177" t="str">
        <f>CLEAN('2025 Original'!D198)</f>
        <v>PC</v>
      </c>
      <c r="E177" t="str">
        <f>CLEAN('2025 Original'!E198)</f>
        <v>0.55</v>
      </c>
      <c r="F177" t="str">
        <f>CLEAN('2025 Original'!F198)</f>
        <v/>
      </c>
      <c r="G177" t="str">
        <f>CLEAN('2025 Original'!G198)</f>
        <v/>
      </c>
      <c r="H177" t="str">
        <f>CLEAN('2025 Original'!H198)</f>
        <v>CN</v>
      </c>
      <c r="I177" t="str">
        <f>CLEAN('2025 Original'!I198)</f>
        <v/>
      </c>
      <c r="J177" t="str">
        <f>CLEAN('2025 Original'!J198)</f>
        <v>J</v>
      </c>
      <c r="K177" t="str">
        <f>CLEAN('2025 Original'!K198)</f>
        <v/>
      </c>
      <c r="L177" t="str">
        <f>CLEAN('2025 Original'!L198)</f>
        <v>J</v>
      </c>
      <c r="M177" t="str">
        <f>CLEAN('2025 Original'!M198)</f>
        <v/>
      </c>
      <c r="N177" t="str">
        <f t="shared" si="24"/>
        <v>0.55</v>
      </c>
      <c r="O177" s="70">
        <f t="shared" si="25"/>
        <v>0</v>
      </c>
      <c r="P177">
        <f t="shared" si="26"/>
        <v>0</v>
      </c>
      <c r="Q177">
        <f t="shared" si="27"/>
        <v>0</v>
      </c>
      <c r="S177">
        <f t="shared" si="28"/>
        <v>0</v>
      </c>
      <c r="T177">
        <f t="shared" si="29"/>
        <v>0</v>
      </c>
      <c r="U177">
        <f t="shared" si="30"/>
        <v>0</v>
      </c>
      <c r="V177">
        <f t="shared" si="31"/>
        <v>0</v>
      </c>
      <c r="W177">
        <f t="shared" si="32"/>
        <v>0</v>
      </c>
      <c r="X177">
        <f t="shared" si="33"/>
        <v>0</v>
      </c>
      <c r="Y177">
        <f t="shared" si="34"/>
        <v>27.500000000000004</v>
      </c>
      <c r="Z177">
        <f t="shared" si="35"/>
        <v>27.500000000000004</v>
      </c>
      <c r="AA177" cm="1">
        <f t="array" ref="AA177">SUMPRODUCT((Z177&lt;$Z$2:$Z$225)/COUNTIF($Z$2:$Z$225,$Z$2:$Z$225))+1</f>
        <v>70</v>
      </c>
    </row>
    <row r="178" spans="1:27" x14ac:dyDescent="0.15">
      <c r="A178" t="str">
        <f>CLEAN('2025 Original'!A201)</f>
        <v>Honda Motor Co., Ltd.</v>
      </c>
      <c r="B178" t="str">
        <f>CLEAN('2025 Original'!B201)</f>
        <v>Honda</v>
      </c>
      <c r="C178" t="str">
        <f>CLEAN('2025 Original'!C201)</f>
        <v>CR-V AWD</v>
      </c>
      <c r="D178" t="str">
        <f>CLEAN('2025 Original'!D201)</f>
        <v>MPV</v>
      </c>
      <c r="E178" t="str">
        <f>CLEAN('2025 Original'!E201)</f>
        <v>0.55</v>
      </c>
      <c r="F178" t="str">
        <f>CLEAN('2025 Original'!F201)</f>
        <v>20% J</v>
      </c>
      <c r="G178" t="str">
        <f>CLEAN('2025 Original'!G201)</f>
        <v/>
      </c>
      <c r="H178" t="str">
        <f>CLEAN('2025 Original'!H201)</f>
        <v>CN</v>
      </c>
      <c r="I178" t="str">
        <f>CLEAN('2025 Original'!I201)</f>
        <v/>
      </c>
      <c r="J178" t="str">
        <f>CLEAN('2025 Original'!J201)</f>
        <v>J</v>
      </c>
      <c r="K178" t="str">
        <f>CLEAN('2025 Original'!K201)</f>
        <v/>
      </c>
      <c r="L178" t="str">
        <f>CLEAN('2025 Original'!L201)</f>
        <v>J</v>
      </c>
      <c r="M178" t="str">
        <f>CLEAN('2025 Original'!M201)</f>
        <v/>
      </c>
      <c r="N178" t="str">
        <f t="shared" si="24"/>
        <v>0.55</v>
      </c>
      <c r="O178" s="70">
        <f t="shared" si="25"/>
        <v>0</v>
      </c>
      <c r="P178">
        <f t="shared" si="26"/>
        <v>0</v>
      </c>
      <c r="Q178">
        <f t="shared" si="27"/>
        <v>0</v>
      </c>
      <c r="S178">
        <f t="shared" si="28"/>
        <v>0</v>
      </c>
      <c r="T178">
        <f t="shared" si="29"/>
        <v>0</v>
      </c>
      <c r="U178">
        <f t="shared" si="30"/>
        <v>0</v>
      </c>
      <c r="V178">
        <f t="shared" si="31"/>
        <v>0</v>
      </c>
      <c r="W178">
        <f t="shared" si="32"/>
        <v>0</v>
      </c>
      <c r="X178">
        <f t="shared" si="33"/>
        <v>0</v>
      </c>
      <c r="Y178">
        <f t="shared" si="34"/>
        <v>27.500000000000004</v>
      </c>
      <c r="Z178">
        <f t="shared" si="35"/>
        <v>27.500000000000004</v>
      </c>
      <c r="AA178" cm="1">
        <f t="array" ref="AA178">SUMPRODUCT((Z178&lt;$Z$2:$Z$225)/COUNTIF($Z$2:$Z$225,$Z$2:$Z$225))+1</f>
        <v>70</v>
      </c>
    </row>
    <row r="179" spans="1:27" x14ac:dyDescent="0.15">
      <c r="A179" t="str">
        <f>CLEAN('2025 Original'!A102)</f>
        <v>Fiat Chrysler</v>
      </c>
      <c r="B179" t="str">
        <f>CLEAN('2025 Original'!B102)</f>
        <v>Alfa Romeo</v>
      </c>
      <c r="C179" t="str">
        <f>CLEAN('2025 Original'!C102)</f>
        <v>Tonale</v>
      </c>
      <c r="D179" t="str">
        <f>CLEAN('2025 Original'!D102)</f>
        <v>MPV</v>
      </c>
      <c r="E179" t="str">
        <f>CLEAN('2025 Original'!E102)</f>
        <v>0</v>
      </c>
      <c r="F179" t="str">
        <f>CLEAN('2025 Original'!F102)</f>
        <v>56% I</v>
      </c>
      <c r="G179" t="str">
        <f>CLEAN('2025 Original'!G102)</f>
        <v>12% CH</v>
      </c>
      <c r="H179" t="str">
        <f>CLEAN('2025 Original'!H102)</f>
        <v>I</v>
      </c>
      <c r="I179" t="str">
        <f>CLEAN('2025 Original'!I102)</f>
        <v/>
      </c>
      <c r="J179" t="str">
        <f>CLEAN('2025 Original'!J102)</f>
        <v>US</v>
      </c>
      <c r="K179" t="str">
        <f>CLEAN('2025 Original'!K102)</f>
        <v>I, P</v>
      </c>
      <c r="L179" t="str">
        <f>CLEAN('2025 Original'!L102)</f>
        <v>US</v>
      </c>
      <c r="M179" t="str">
        <f>CLEAN('2025 Original'!M102)</f>
        <v>I</v>
      </c>
      <c r="N179" t="str">
        <f t="shared" si="24"/>
        <v>0</v>
      </c>
      <c r="O179" s="70">
        <f t="shared" si="25"/>
        <v>0</v>
      </c>
      <c r="P179">
        <f t="shared" si="26"/>
        <v>1</v>
      </c>
      <c r="Q179">
        <f t="shared" si="27"/>
        <v>1</v>
      </c>
      <c r="R179">
        <v>0.5</v>
      </c>
      <c r="S179">
        <f t="shared" si="28"/>
        <v>3</v>
      </c>
      <c r="T179">
        <f t="shared" si="29"/>
        <v>0</v>
      </c>
      <c r="U179">
        <f t="shared" si="30"/>
        <v>3</v>
      </c>
      <c r="V179">
        <f t="shared" si="31"/>
        <v>7</v>
      </c>
      <c r="W179">
        <f t="shared" si="32"/>
        <v>0</v>
      </c>
      <c r="X179">
        <f t="shared" si="33"/>
        <v>14</v>
      </c>
      <c r="Y179">
        <f t="shared" si="34"/>
        <v>0</v>
      </c>
      <c r="Z179">
        <f t="shared" si="35"/>
        <v>27</v>
      </c>
      <c r="AA179" cm="1">
        <f t="array" ref="AA179">SUMPRODUCT((Z179&lt;$Z$2:$Z$225)/COUNTIF($Z$2:$Z$225,$Z$2:$Z$225))+1</f>
        <v>71</v>
      </c>
    </row>
    <row r="180" spans="1:27" x14ac:dyDescent="0.15">
      <c r="A180" t="str">
        <f>CLEAN('2025 Original'!A106)</f>
        <v>Fiat Chrysler</v>
      </c>
      <c r="B180" t="str">
        <f>CLEAN('2025 Original'!B106)</f>
        <v>Dodge</v>
      </c>
      <c r="C180" t="str">
        <f>CLEAN('2025 Original'!C106)</f>
        <v>Hornet</v>
      </c>
      <c r="D180" t="str">
        <f>CLEAN('2025 Original'!D106)</f>
        <v>MPV</v>
      </c>
      <c r="E180" t="str">
        <f>CLEAN('2025 Original'!E106)</f>
        <v>0</v>
      </c>
      <c r="F180" t="str">
        <f>CLEAN('2025 Original'!F106)</f>
        <v>56% I</v>
      </c>
      <c r="G180" t="str">
        <f>CLEAN('2025 Original'!G106)</f>
        <v>12% P</v>
      </c>
      <c r="H180" t="str">
        <f>CLEAN('2025 Original'!H106)</f>
        <v>I</v>
      </c>
      <c r="I180" t="str">
        <f>CLEAN('2025 Original'!I106)</f>
        <v/>
      </c>
      <c r="J180" t="str">
        <f>CLEAN('2025 Original'!J106)</f>
        <v>US</v>
      </c>
      <c r="K180" t="str">
        <f>CLEAN('2025 Original'!K106)</f>
        <v>I, P</v>
      </c>
      <c r="L180" t="str">
        <f>CLEAN('2025 Original'!L106)</f>
        <v>US</v>
      </c>
      <c r="M180" t="str">
        <f>CLEAN('2025 Original'!M106)</f>
        <v>I</v>
      </c>
      <c r="N180" t="str">
        <f t="shared" si="24"/>
        <v>0</v>
      </c>
      <c r="O180" s="70">
        <f t="shared" si="25"/>
        <v>0</v>
      </c>
      <c r="P180">
        <f t="shared" si="26"/>
        <v>1</v>
      </c>
      <c r="Q180">
        <f t="shared" si="27"/>
        <v>1</v>
      </c>
      <c r="R180">
        <v>0.5</v>
      </c>
      <c r="S180">
        <f t="shared" si="28"/>
        <v>3</v>
      </c>
      <c r="T180">
        <f t="shared" si="29"/>
        <v>0</v>
      </c>
      <c r="U180">
        <f t="shared" si="30"/>
        <v>3</v>
      </c>
      <c r="V180">
        <f t="shared" si="31"/>
        <v>7</v>
      </c>
      <c r="W180">
        <f t="shared" si="32"/>
        <v>0</v>
      </c>
      <c r="X180">
        <f t="shared" si="33"/>
        <v>14</v>
      </c>
      <c r="Y180">
        <f t="shared" si="34"/>
        <v>0</v>
      </c>
      <c r="Z180">
        <f t="shared" si="35"/>
        <v>27</v>
      </c>
      <c r="AA180" cm="1">
        <f t="array" ref="AA180">SUMPRODUCT((Z180&lt;$Z$2:$Z$225)/COUNTIF($Z$2:$Z$225,$Z$2:$Z$225))+1</f>
        <v>71</v>
      </c>
    </row>
    <row r="181" spans="1:27" x14ac:dyDescent="0.15">
      <c r="A181" t="str">
        <f>CLEAN('2025 Original'!A538)</f>
        <v>Volvo</v>
      </c>
      <c r="B181" t="str">
        <f>CLEAN('2025 Original'!B538)</f>
        <v>Volvo</v>
      </c>
      <c r="C181" t="str">
        <f>CLEAN('2025 Original'!C538)</f>
        <v>EX90 Twin Motor Plus</v>
      </c>
      <c r="D181" t="str">
        <f>CLEAN('2025 Original'!D538)</f>
        <v>MPV</v>
      </c>
      <c r="E181" t="str">
        <f>CLEAN('2025 Original'!E538)</f>
        <v>0.2</v>
      </c>
      <c r="F181" t="str">
        <f>CLEAN('2025 Original'!F538)</f>
        <v>30% M</v>
      </c>
      <c r="G181" t="str">
        <f>CLEAN('2025 Original'!G538)</f>
        <v>30% CH</v>
      </c>
      <c r="H181" t="str">
        <f>CLEAN('2025 Original'!H538)</f>
        <v>US</v>
      </c>
      <c r="I181" t="str">
        <f>CLEAN('2025 Original'!I538)</f>
        <v/>
      </c>
      <c r="J181" t="str">
        <f>CLEAN('2025 Original'!J538)</f>
        <v>SW</v>
      </c>
      <c r="K181" t="str">
        <f>CLEAN('2025 Original'!K538)</f>
        <v/>
      </c>
      <c r="L181" t="str">
        <f>CLEAN('2025 Original'!L538)</f>
        <v>SW</v>
      </c>
      <c r="M181" t="str">
        <f>CLEAN('2025 Original'!M538)</f>
        <v/>
      </c>
      <c r="N181" t="str">
        <f t="shared" si="24"/>
        <v>0.2</v>
      </c>
      <c r="O181" s="70">
        <f t="shared" si="25"/>
        <v>1</v>
      </c>
      <c r="P181">
        <f t="shared" si="26"/>
        <v>0</v>
      </c>
      <c r="Q181">
        <f t="shared" si="27"/>
        <v>0</v>
      </c>
      <c r="S181">
        <f t="shared" si="28"/>
        <v>0</v>
      </c>
      <c r="T181">
        <f t="shared" si="29"/>
        <v>6</v>
      </c>
      <c r="U181">
        <f t="shared" si="30"/>
        <v>0</v>
      </c>
      <c r="V181">
        <f t="shared" si="31"/>
        <v>0</v>
      </c>
      <c r="W181">
        <f t="shared" si="32"/>
        <v>11</v>
      </c>
      <c r="X181">
        <f t="shared" si="33"/>
        <v>0</v>
      </c>
      <c r="Y181">
        <f t="shared" si="34"/>
        <v>10</v>
      </c>
      <c r="Z181">
        <f t="shared" si="35"/>
        <v>27</v>
      </c>
      <c r="AA181" cm="1">
        <f t="array" ref="AA181">SUMPRODUCT((Z181&lt;$Z$2:$Z$225)/COUNTIF($Z$2:$Z$225,$Z$2:$Z$225))+1</f>
        <v>71</v>
      </c>
    </row>
    <row r="182" spans="1:27" x14ac:dyDescent="0.15">
      <c r="A182" t="str">
        <f>CLEAN('2025 Original'!A541)</f>
        <v>Volvo</v>
      </c>
      <c r="B182" t="str">
        <f>CLEAN('2025 Original'!B541)</f>
        <v>Volvo</v>
      </c>
      <c r="C182" t="str">
        <f>CLEAN('2025 Original'!C541)</f>
        <v>S60 T8 Plug-in Hybrid</v>
      </c>
      <c r="D182" t="str">
        <f>CLEAN('2025 Original'!D541)</f>
        <v>PC</v>
      </c>
      <c r="E182" t="str">
        <f>CLEAN('2025 Original'!E541)</f>
        <v>0.2</v>
      </c>
      <c r="F182" t="str">
        <f>CLEAN('2025 Original'!F541)</f>
        <v>15% FN</v>
      </c>
      <c r="G182" t="str">
        <f>CLEAN('2025 Original'!G541)</f>
        <v>15% SW</v>
      </c>
      <c r="H182" t="str">
        <f>CLEAN('2025 Original'!H541)</f>
        <v>US</v>
      </c>
      <c r="I182" t="str">
        <f>CLEAN('2025 Original'!I541)</f>
        <v/>
      </c>
      <c r="J182" t="str">
        <f>CLEAN('2025 Original'!J541)</f>
        <v>SW</v>
      </c>
      <c r="K182" t="str">
        <f>CLEAN('2025 Original'!K541)</f>
        <v/>
      </c>
      <c r="L182" t="str">
        <f>CLEAN('2025 Original'!L541)</f>
        <v>J</v>
      </c>
      <c r="M182" t="str">
        <f>CLEAN('2025 Original'!M541)</f>
        <v/>
      </c>
      <c r="N182" t="str">
        <f t="shared" si="24"/>
        <v>0.2</v>
      </c>
      <c r="O182" s="70">
        <f t="shared" si="25"/>
        <v>1</v>
      </c>
      <c r="P182">
        <f t="shared" si="26"/>
        <v>0</v>
      </c>
      <c r="Q182">
        <f t="shared" si="27"/>
        <v>0</v>
      </c>
      <c r="S182">
        <f t="shared" si="28"/>
        <v>0</v>
      </c>
      <c r="T182">
        <f t="shared" si="29"/>
        <v>6</v>
      </c>
      <c r="U182">
        <f t="shared" si="30"/>
        <v>0</v>
      </c>
      <c r="V182">
        <f t="shared" si="31"/>
        <v>0</v>
      </c>
      <c r="W182">
        <f t="shared" si="32"/>
        <v>11</v>
      </c>
      <c r="X182">
        <f t="shared" si="33"/>
        <v>0</v>
      </c>
      <c r="Y182">
        <f t="shared" si="34"/>
        <v>10</v>
      </c>
      <c r="Z182">
        <f t="shared" si="35"/>
        <v>27</v>
      </c>
      <c r="AA182" cm="1">
        <f t="array" ref="AA182">SUMPRODUCT((Z182&lt;$Z$2:$Z$225)/COUNTIF($Z$2:$Z$225,$Z$2:$Z$225))+1</f>
        <v>71</v>
      </c>
    </row>
    <row r="183" spans="1:27" x14ac:dyDescent="0.15">
      <c r="A183" t="str">
        <f>CLEAN('2025 Original'!A230)</f>
        <v>Hyundai Motor Company</v>
      </c>
      <c r="B183" t="str">
        <f>CLEAN('2025 Original'!B230)</f>
        <v>Genesis</v>
      </c>
      <c r="C183" t="str">
        <f>CLEAN('2025 Original'!C230)</f>
        <v>GV70 EV</v>
      </c>
      <c r="D183" t="str">
        <f>CLEAN('2025 Original'!D230)</f>
        <v>MPV</v>
      </c>
      <c r="E183" t="str">
        <f>CLEAN('2025 Original'!E230)</f>
        <v>0.17</v>
      </c>
      <c r="F183" t="str">
        <f>CLEAN('2025 Original'!F230)</f>
        <v>80% K</v>
      </c>
      <c r="G183" t="str">
        <f>CLEAN('2025 Original'!G230)</f>
        <v/>
      </c>
      <c r="H183" t="str">
        <f>CLEAN('2025 Original'!H230)</f>
        <v>US</v>
      </c>
      <c r="I183" t="str">
        <f>CLEAN('2025 Original'!I230)</f>
        <v/>
      </c>
      <c r="J183" t="str">
        <f>CLEAN('2025 Original'!J230)</f>
        <v>K</v>
      </c>
      <c r="K183" t="str">
        <f>CLEAN('2025 Original'!K230)</f>
        <v/>
      </c>
      <c r="L183" t="str">
        <f>CLEAN('2025 Original'!L230)</f>
        <v>K</v>
      </c>
      <c r="M183" t="str">
        <f>CLEAN('2025 Original'!M230)</f>
        <v/>
      </c>
      <c r="N183" t="str">
        <f t="shared" si="24"/>
        <v>0.17</v>
      </c>
      <c r="O183" s="70">
        <f t="shared" si="25"/>
        <v>1</v>
      </c>
      <c r="P183">
        <f t="shared" si="26"/>
        <v>0</v>
      </c>
      <c r="Q183">
        <f t="shared" si="27"/>
        <v>0</v>
      </c>
      <c r="S183">
        <f t="shared" si="28"/>
        <v>0</v>
      </c>
      <c r="T183">
        <f t="shared" si="29"/>
        <v>6</v>
      </c>
      <c r="U183">
        <f t="shared" si="30"/>
        <v>0</v>
      </c>
      <c r="V183">
        <f t="shared" si="31"/>
        <v>0</v>
      </c>
      <c r="W183">
        <f t="shared" si="32"/>
        <v>11</v>
      </c>
      <c r="X183">
        <f t="shared" si="33"/>
        <v>0</v>
      </c>
      <c r="Y183">
        <f t="shared" si="34"/>
        <v>8.5</v>
      </c>
      <c r="Z183">
        <f t="shared" si="35"/>
        <v>25.5</v>
      </c>
      <c r="AA183" cm="1">
        <f t="array" ref="AA183">SUMPRODUCT((Z183&lt;$Z$2:$Z$225)/COUNTIF($Z$2:$Z$225,$Z$2:$Z$225))+1</f>
        <v>72</v>
      </c>
    </row>
    <row r="184" spans="1:27" x14ac:dyDescent="0.15">
      <c r="A184" t="str">
        <f>CLEAN('2025 Original'!A193)</f>
        <v>Honda Motor Co., Ltd.</v>
      </c>
      <c r="B184" t="str">
        <f>CLEAN('2025 Original'!B193)</f>
        <v>Honda</v>
      </c>
      <c r="C184" t="str">
        <f>CLEAN('2025 Original'!C193)</f>
        <v>Civic  5Dr</v>
      </c>
      <c r="D184" t="str">
        <f>CLEAN('2025 Original'!D193)</f>
        <v>PC</v>
      </c>
      <c r="E184" t="str">
        <f>CLEAN('2025 Original'!E193)</f>
        <v>0.5</v>
      </c>
      <c r="F184" t="str">
        <f>CLEAN('2025 Original'!F193)</f>
        <v>25% J</v>
      </c>
      <c r="G184" t="str">
        <f>CLEAN('2025 Original'!G193)</f>
        <v/>
      </c>
      <c r="H184" t="str">
        <f>CLEAN('2025 Original'!H193)</f>
        <v>J</v>
      </c>
      <c r="I184" t="str">
        <f>CLEAN('2025 Original'!I193)</f>
        <v/>
      </c>
      <c r="J184" t="str">
        <f>CLEAN('2025 Original'!J193)</f>
        <v>J</v>
      </c>
      <c r="K184" t="str">
        <f>CLEAN('2025 Original'!K193)</f>
        <v/>
      </c>
      <c r="L184" t="str">
        <f>CLEAN('2025 Original'!L193)</f>
        <v>J</v>
      </c>
      <c r="M184" t="str">
        <f>CLEAN('2025 Original'!M193)</f>
        <v/>
      </c>
      <c r="N184" t="str">
        <f t="shared" si="24"/>
        <v>0.5</v>
      </c>
      <c r="O184" s="70">
        <f t="shared" si="25"/>
        <v>0</v>
      </c>
      <c r="P184">
        <f t="shared" si="26"/>
        <v>0</v>
      </c>
      <c r="Q184">
        <f t="shared" si="27"/>
        <v>0</v>
      </c>
      <c r="S184">
        <f t="shared" si="28"/>
        <v>0</v>
      </c>
      <c r="T184">
        <f t="shared" si="29"/>
        <v>0</v>
      </c>
      <c r="U184">
        <f t="shared" si="30"/>
        <v>0</v>
      </c>
      <c r="V184">
        <f t="shared" si="31"/>
        <v>0</v>
      </c>
      <c r="W184">
        <f t="shared" si="32"/>
        <v>0</v>
      </c>
      <c r="X184">
        <f t="shared" si="33"/>
        <v>0</v>
      </c>
      <c r="Y184">
        <f t="shared" si="34"/>
        <v>25</v>
      </c>
      <c r="Z184">
        <f t="shared" si="35"/>
        <v>25</v>
      </c>
      <c r="AA184" cm="1">
        <f t="array" ref="AA184">SUMPRODUCT((Z184&lt;$Z$2:$Z$225)/COUNTIF($Z$2:$Z$225,$Z$2:$Z$225))+1</f>
        <v>73</v>
      </c>
    </row>
    <row r="185" spans="1:27" x14ac:dyDescent="0.15">
      <c r="A185" t="str">
        <f>CLEAN('2025 Original'!A478)</f>
        <v>Toyota</v>
      </c>
      <c r="B185" t="str">
        <f>CLEAN('2025 Original'!B478)</f>
        <v>Lexus</v>
      </c>
      <c r="C185" t="str">
        <f>CLEAN('2025 Original'!C478)</f>
        <v>NX 250/350</v>
      </c>
      <c r="D185" t="str">
        <f>CLEAN('2025 Original'!D478)</f>
        <v>MPV</v>
      </c>
      <c r="E185" t="str">
        <f>CLEAN('2025 Original'!E478)</f>
        <v>0.5</v>
      </c>
      <c r="F185" t="str">
        <f>CLEAN('2025 Original'!F478)</f>
        <v>30% J</v>
      </c>
      <c r="G185" t="str">
        <f>CLEAN('2025 Original'!G478)</f>
        <v/>
      </c>
      <c r="H185" t="str">
        <f>CLEAN('2025 Original'!H478)</f>
        <v>J</v>
      </c>
      <c r="I185" t="str">
        <f>CLEAN('2025 Original'!I478)</f>
        <v>CN</v>
      </c>
      <c r="J185" t="str">
        <f>CLEAN('2025 Original'!J478)</f>
        <v>J</v>
      </c>
      <c r="K185" t="str">
        <f>CLEAN('2025 Original'!K478)</f>
        <v>US</v>
      </c>
      <c r="L185" t="str">
        <f>CLEAN('2025 Original'!L478)</f>
        <v>J</v>
      </c>
      <c r="M185" t="str">
        <f>CLEAN('2025 Original'!M478)</f>
        <v/>
      </c>
      <c r="N185" t="str">
        <f t="shared" si="24"/>
        <v>0.5</v>
      </c>
      <c r="O185" s="70">
        <f t="shared" si="25"/>
        <v>0</v>
      </c>
      <c r="P185">
        <f t="shared" si="26"/>
        <v>0</v>
      </c>
      <c r="Q185">
        <f t="shared" si="27"/>
        <v>0</v>
      </c>
      <c r="S185">
        <f t="shared" si="28"/>
        <v>0</v>
      </c>
      <c r="T185">
        <f t="shared" si="29"/>
        <v>0</v>
      </c>
      <c r="U185">
        <f t="shared" si="30"/>
        <v>0</v>
      </c>
      <c r="V185">
        <f t="shared" si="31"/>
        <v>0</v>
      </c>
      <c r="W185">
        <f t="shared" si="32"/>
        <v>0</v>
      </c>
      <c r="X185">
        <f t="shared" si="33"/>
        <v>0</v>
      </c>
      <c r="Y185">
        <f t="shared" si="34"/>
        <v>25</v>
      </c>
      <c r="Z185">
        <f t="shared" si="35"/>
        <v>25</v>
      </c>
      <c r="AA185" cm="1">
        <f t="array" ref="AA185">SUMPRODUCT((Z185&lt;$Z$2:$Z$225)/COUNTIF($Z$2:$Z$225,$Z$2:$Z$225))+1</f>
        <v>73</v>
      </c>
    </row>
    <row r="186" spans="1:27" x14ac:dyDescent="0.15">
      <c r="A186" t="str">
        <f>CLEAN('2025 Original'!A289)</f>
        <v>Kia Motors</v>
      </c>
      <c r="B186" t="str">
        <f>CLEAN('2025 Original'!B289)</f>
        <v>Kia</v>
      </c>
      <c r="C186" t="str">
        <f>CLEAN('2025 Original'!C289)</f>
        <v>K4</v>
      </c>
      <c r="D186" t="str">
        <f>CLEAN('2025 Original'!D289)</f>
        <v>PC</v>
      </c>
      <c r="E186" t="str">
        <f>CLEAN('2025 Original'!E289)</f>
        <v>0.2</v>
      </c>
      <c r="F186" t="str">
        <f>CLEAN('2025 Original'!F289)</f>
        <v>40% K</v>
      </c>
      <c r="G186" t="str">
        <f>CLEAN('2025 Original'!G289)</f>
        <v>35% M</v>
      </c>
      <c r="H186" t="str">
        <f>CLEAN('2025 Original'!H289)</f>
        <v>M</v>
      </c>
      <c r="I186" t="str">
        <f>CLEAN('2025 Original'!I289)</f>
        <v/>
      </c>
      <c r="J186" t="str">
        <f>CLEAN('2025 Original'!J289)</f>
        <v>US</v>
      </c>
      <c r="K186" t="str">
        <f>CLEAN('2025 Original'!K289)</f>
        <v/>
      </c>
      <c r="L186" t="str">
        <f>CLEAN('2025 Original'!L289)</f>
        <v>M</v>
      </c>
      <c r="M186" t="str">
        <f>CLEAN('2025 Original'!M289)</f>
        <v/>
      </c>
      <c r="N186" t="str">
        <f t="shared" si="24"/>
        <v>0.2</v>
      </c>
      <c r="O186" s="70">
        <f t="shared" si="25"/>
        <v>0</v>
      </c>
      <c r="P186">
        <f t="shared" si="26"/>
        <v>1</v>
      </c>
      <c r="Q186">
        <f t="shared" si="27"/>
        <v>0</v>
      </c>
      <c r="S186">
        <f t="shared" si="28"/>
        <v>0</v>
      </c>
      <c r="T186">
        <f t="shared" si="29"/>
        <v>0</v>
      </c>
      <c r="U186">
        <f t="shared" si="30"/>
        <v>0</v>
      </c>
      <c r="V186">
        <f t="shared" si="31"/>
        <v>0</v>
      </c>
      <c r="W186">
        <f t="shared" si="32"/>
        <v>0</v>
      </c>
      <c r="X186">
        <f t="shared" si="33"/>
        <v>14</v>
      </c>
      <c r="Y186">
        <f t="shared" si="34"/>
        <v>10</v>
      </c>
      <c r="Z186">
        <f t="shared" si="35"/>
        <v>24</v>
      </c>
      <c r="AA186" cm="1">
        <f t="array" ref="AA186">SUMPRODUCT((Z186&lt;$Z$2:$Z$225)/COUNTIF($Z$2:$Z$225,$Z$2:$Z$225))+1</f>
        <v>74</v>
      </c>
    </row>
    <row r="187" spans="1:27" x14ac:dyDescent="0.15">
      <c r="A187" t="str">
        <f>CLEAN('2025 Original'!A290)</f>
        <v>Kia Motors</v>
      </c>
      <c r="B187" t="str">
        <f>CLEAN('2025 Original'!B290)</f>
        <v>Kia</v>
      </c>
      <c r="C187" t="str">
        <f>CLEAN('2025 Original'!C290)</f>
        <v>K4 GT-Line</v>
      </c>
      <c r="D187" t="str">
        <f>CLEAN('2025 Original'!D290)</f>
        <v>PC</v>
      </c>
      <c r="E187" t="str">
        <f>CLEAN('2025 Original'!E290)</f>
        <v>0.2</v>
      </c>
      <c r="F187" t="str">
        <f>CLEAN('2025 Original'!F290)</f>
        <v>45% K</v>
      </c>
      <c r="G187" t="str">
        <f>CLEAN('2025 Original'!G290)</f>
        <v>35% M</v>
      </c>
      <c r="H187" t="str">
        <f>CLEAN('2025 Original'!H290)</f>
        <v>M</v>
      </c>
      <c r="I187" t="str">
        <f>CLEAN('2025 Original'!I290)</f>
        <v/>
      </c>
      <c r="J187" t="str">
        <f>CLEAN('2025 Original'!J290)</f>
        <v>US</v>
      </c>
      <c r="K187" t="str">
        <f>CLEAN('2025 Original'!K290)</f>
        <v/>
      </c>
      <c r="L187" t="str">
        <f>CLEAN('2025 Original'!L290)</f>
        <v>M</v>
      </c>
      <c r="M187" t="str">
        <f>CLEAN('2025 Original'!M290)</f>
        <v>K</v>
      </c>
      <c r="N187" t="str">
        <f t="shared" si="24"/>
        <v>0.2</v>
      </c>
      <c r="O187" s="70">
        <f t="shared" si="25"/>
        <v>0</v>
      </c>
      <c r="P187">
        <f t="shared" si="26"/>
        <v>1</v>
      </c>
      <c r="Q187">
        <f t="shared" si="27"/>
        <v>0</v>
      </c>
      <c r="S187">
        <f t="shared" si="28"/>
        <v>0</v>
      </c>
      <c r="T187">
        <f t="shared" si="29"/>
        <v>0</v>
      </c>
      <c r="U187">
        <f t="shared" si="30"/>
        <v>0</v>
      </c>
      <c r="V187">
        <f t="shared" si="31"/>
        <v>0</v>
      </c>
      <c r="W187">
        <f t="shared" si="32"/>
        <v>0</v>
      </c>
      <c r="X187">
        <f t="shared" si="33"/>
        <v>14</v>
      </c>
      <c r="Y187">
        <f t="shared" si="34"/>
        <v>10</v>
      </c>
      <c r="Z187">
        <f t="shared" si="35"/>
        <v>24</v>
      </c>
      <c r="AA187" cm="1">
        <f t="array" ref="AA187">SUMPRODUCT((Z187&lt;$Z$2:$Z$225)/COUNTIF($Z$2:$Z$225,$Z$2:$Z$225))+1</f>
        <v>74</v>
      </c>
    </row>
    <row r="188" spans="1:27" x14ac:dyDescent="0.15">
      <c r="A188" t="str">
        <f>CLEAN('2025 Original'!A479)</f>
        <v>Toyota</v>
      </c>
      <c r="B188" t="str">
        <f>CLEAN('2025 Original'!B479)</f>
        <v>Lexus</v>
      </c>
      <c r="C188" t="str">
        <f>CLEAN('2025 Original'!C479)</f>
        <v>NX 350h</v>
      </c>
      <c r="D188" t="str">
        <f>CLEAN('2025 Original'!D479)</f>
        <v>MPV</v>
      </c>
      <c r="E188" t="str">
        <f>CLEAN('2025 Original'!E479)</f>
        <v>0.45</v>
      </c>
      <c r="F188" t="str">
        <f>CLEAN('2025 Original'!F479)</f>
        <v>45% J</v>
      </c>
      <c r="G188" t="str">
        <f>CLEAN('2025 Original'!G479)</f>
        <v/>
      </c>
      <c r="H188" t="str">
        <f>CLEAN('2025 Original'!H479)</f>
        <v>J</v>
      </c>
      <c r="I188" t="str">
        <f>CLEAN('2025 Original'!I479)</f>
        <v>CN</v>
      </c>
      <c r="J188" t="str">
        <f>CLEAN('2025 Original'!J479)</f>
        <v>J</v>
      </c>
      <c r="K188" t="str">
        <f>CLEAN('2025 Original'!K479)</f>
        <v>US</v>
      </c>
      <c r="L188" t="str">
        <f>CLEAN('2025 Original'!L479)</f>
        <v>J</v>
      </c>
      <c r="M188" t="str">
        <f>CLEAN('2025 Original'!M479)</f>
        <v>US</v>
      </c>
      <c r="N188" t="str">
        <f t="shared" si="24"/>
        <v>0.45</v>
      </c>
      <c r="O188" s="70">
        <f t="shared" si="25"/>
        <v>0</v>
      </c>
      <c r="P188">
        <f t="shared" si="26"/>
        <v>0</v>
      </c>
      <c r="Q188">
        <f t="shared" si="27"/>
        <v>0</v>
      </c>
      <c r="S188">
        <f t="shared" si="28"/>
        <v>0</v>
      </c>
      <c r="T188">
        <f t="shared" si="29"/>
        <v>0</v>
      </c>
      <c r="U188">
        <f t="shared" si="30"/>
        <v>0</v>
      </c>
      <c r="V188">
        <f t="shared" si="31"/>
        <v>0</v>
      </c>
      <c r="W188">
        <f t="shared" si="32"/>
        <v>0</v>
      </c>
      <c r="X188">
        <f t="shared" si="33"/>
        <v>0</v>
      </c>
      <c r="Y188">
        <f t="shared" si="34"/>
        <v>22.5</v>
      </c>
      <c r="Z188">
        <f t="shared" si="35"/>
        <v>22.5</v>
      </c>
      <c r="AA188" cm="1">
        <f t="array" ref="AA188">SUMPRODUCT((Z188&lt;$Z$2:$Z$225)/COUNTIF($Z$2:$Z$225,$Z$2:$Z$225))+1</f>
        <v>75</v>
      </c>
    </row>
    <row r="189" spans="1:27" x14ac:dyDescent="0.15">
      <c r="A189" t="str">
        <f>CLEAN('2025 Original'!A339)</f>
        <v>Mercedes-Benz USA</v>
      </c>
      <c r="B189" t="str">
        <f>CLEAN('2025 Original'!B339)</f>
        <v>Mercedes-Benz</v>
      </c>
      <c r="C189" t="str">
        <f>CLEAN('2025 Original'!C339)</f>
        <v>EQE SUV (EQE 350+/EQE 350-4M/EQE500-4M)</v>
      </c>
      <c r="D189" t="str">
        <f>CLEAN('2025 Original'!D339)</f>
        <v>PC</v>
      </c>
      <c r="E189" t="str">
        <f>CLEAN('2025 Original'!E339)</f>
        <v>0.1</v>
      </c>
      <c r="F189" t="str">
        <f>CLEAN('2025 Original'!F339)</f>
        <v>10% G</v>
      </c>
      <c r="G189" t="str">
        <f>CLEAN('2025 Original'!G339)</f>
        <v/>
      </c>
      <c r="H189" t="str">
        <f>CLEAN('2025 Original'!H339)</f>
        <v>US</v>
      </c>
      <c r="I189" t="str">
        <f>CLEAN('2025 Original'!I339)</f>
        <v/>
      </c>
      <c r="J189" t="str">
        <f>CLEAN('2025 Original'!J339)</f>
        <v>G</v>
      </c>
      <c r="K189" t="str">
        <f>CLEAN('2025 Original'!K339)</f>
        <v/>
      </c>
      <c r="L189" t="str">
        <f>CLEAN('2025 Original'!L339)</f>
        <v>G</v>
      </c>
      <c r="M189" t="str">
        <f>CLEAN('2025 Original'!M339)</f>
        <v/>
      </c>
      <c r="N189" t="str">
        <f t="shared" si="24"/>
        <v>0.1</v>
      </c>
      <c r="O189" s="70">
        <f t="shared" si="25"/>
        <v>1</v>
      </c>
      <c r="P189">
        <f t="shared" si="26"/>
        <v>0</v>
      </c>
      <c r="Q189">
        <f t="shared" si="27"/>
        <v>0</v>
      </c>
      <c r="S189">
        <f t="shared" si="28"/>
        <v>0</v>
      </c>
      <c r="T189">
        <f t="shared" si="29"/>
        <v>6</v>
      </c>
      <c r="U189">
        <f t="shared" si="30"/>
        <v>0</v>
      </c>
      <c r="V189">
        <f t="shared" si="31"/>
        <v>0</v>
      </c>
      <c r="W189">
        <f t="shared" si="32"/>
        <v>11</v>
      </c>
      <c r="X189">
        <f t="shared" si="33"/>
        <v>0</v>
      </c>
      <c r="Y189">
        <f t="shared" si="34"/>
        <v>5</v>
      </c>
      <c r="Z189">
        <f t="shared" si="35"/>
        <v>22</v>
      </c>
      <c r="AA189" cm="1">
        <f t="array" ref="AA189">SUMPRODUCT((Z189&lt;$Z$2:$Z$225)/COUNTIF($Z$2:$Z$225,$Z$2:$Z$225))+1</f>
        <v>76</v>
      </c>
    </row>
    <row r="190" spans="1:27" x14ac:dyDescent="0.15">
      <c r="A190" t="str">
        <f>CLEAN('2025 Original'!A341)</f>
        <v>Mercedes-Benz USA</v>
      </c>
      <c r="B190" t="str">
        <f>CLEAN('2025 Original'!B341)</f>
        <v>Mercedes-Benz</v>
      </c>
      <c r="C190" t="str">
        <f>CLEAN('2025 Original'!C341)</f>
        <v>EQS SUV(EQS450+/450-4M/580-4M/680 Maybach)</v>
      </c>
      <c r="D190" t="str">
        <f>CLEAN('2025 Original'!D341)</f>
        <v>MPV</v>
      </c>
      <c r="E190" t="str">
        <f>CLEAN('2025 Original'!E341)</f>
        <v>0.1</v>
      </c>
      <c r="F190" t="str">
        <f>CLEAN('2025 Original'!F341)</f>
        <v>15% G</v>
      </c>
      <c r="G190" t="str">
        <f>CLEAN('2025 Original'!G341)</f>
        <v/>
      </c>
      <c r="H190" t="str">
        <f>CLEAN('2025 Original'!H341)</f>
        <v>US</v>
      </c>
      <c r="I190" t="str">
        <f>CLEAN('2025 Original'!I341)</f>
        <v/>
      </c>
      <c r="J190" t="str">
        <f>CLEAN('2025 Original'!J341)</f>
        <v>G</v>
      </c>
      <c r="K190" t="str">
        <f>CLEAN('2025 Original'!K341)</f>
        <v/>
      </c>
      <c r="L190" t="str">
        <f>CLEAN('2025 Original'!L341)</f>
        <v>G</v>
      </c>
      <c r="M190" t="str">
        <f>CLEAN('2025 Original'!M341)</f>
        <v/>
      </c>
      <c r="N190" t="str">
        <f t="shared" si="24"/>
        <v>0.1</v>
      </c>
      <c r="O190" s="70">
        <f t="shared" si="25"/>
        <v>1</v>
      </c>
      <c r="P190">
        <f t="shared" si="26"/>
        <v>0</v>
      </c>
      <c r="Q190">
        <f t="shared" si="27"/>
        <v>0</v>
      </c>
      <c r="S190">
        <f t="shared" si="28"/>
        <v>0</v>
      </c>
      <c r="T190">
        <f t="shared" si="29"/>
        <v>6</v>
      </c>
      <c r="U190">
        <f t="shared" si="30"/>
        <v>0</v>
      </c>
      <c r="V190">
        <f t="shared" si="31"/>
        <v>0</v>
      </c>
      <c r="W190">
        <f t="shared" si="32"/>
        <v>11</v>
      </c>
      <c r="X190">
        <f t="shared" si="33"/>
        <v>0</v>
      </c>
      <c r="Y190">
        <f t="shared" si="34"/>
        <v>5</v>
      </c>
      <c r="Z190">
        <f t="shared" si="35"/>
        <v>22</v>
      </c>
      <c r="AA190" cm="1">
        <f t="array" ref="AA190">SUMPRODUCT((Z190&lt;$Z$2:$Z$225)/COUNTIF($Z$2:$Z$225,$Z$2:$Z$225))+1</f>
        <v>76</v>
      </c>
    </row>
    <row r="191" spans="1:27" x14ac:dyDescent="0.15">
      <c r="A191" t="str">
        <f>CLEAN('2025 Original'!A351)</f>
        <v>Mercedes-Benz USA</v>
      </c>
      <c r="B191" t="str">
        <f>CLEAN('2025 Original'!B351)</f>
        <v>Mercedes-Benz</v>
      </c>
      <c r="C191" t="str">
        <f>CLEAN('2025 Original'!C351)</f>
        <v>GLE Coupe (GLE450- 4M)</v>
      </c>
      <c r="D191" t="str">
        <f>CLEAN('2025 Original'!D351)</f>
        <v>MPV</v>
      </c>
      <c r="E191" t="str">
        <f>CLEAN('2025 Original'!E351)</f>
        <v>0.1</v>
      </c>
      <c r="F191" t="str">
        <f>CLEAN('2025 Original'!F351)</f>
        <v>25% G</v>
      </c>
      <c r="G191" t="str">
        <f>CLEAN('2025 Original'!G351)</f>
        <v/>
      </c>
      <c r="H191" t="str">
        <f>CLEAN('2025 Original'!H351)</f>
        <v>US</v>
      </c>
      <c r="I191" t="str">
        <f>CLEAN('2025 Original'!I351)</f>
        <v/>
      </c>
      <c r="J191" t="str">
        <f>CLEAN('2025 Original'!J351)</f>
        <v>G</v>
      </c>
      <c r="K191" t="str">
        <f>CLEAN('2025 Original'!K351)</f>
        <v/>
      </c>
      <c r="L191" t="str">
        <f>CLEAN('2025 Original'!L351)</f>
        <v>G</v>
      </c>
      <c r="M191" t="str">
        <f>CLEAN('2025 Original'!M351)</f>
        <v>R</v>
      </c>
      <c r="N191" t="str">
        <f t="shared" si="24"/>
        <v>0.1</v>
      </c>
      <c r="O191" s="70">
        <f t="shared" si="25"/>
        <v>1</v>
      </c>
      <c r="P191">
        <f t="shared" si="26"/>
        <v>0</v>
      </c>
      <c r="Q191">
        <f t="shared" si="27"/>
        <v>0</v>
      </c>
      <c r="S191">
        <f t="shared" si="28"/>
        <v>0</v>
      </c>
      <c r="T191">
        <f t="shared" si="29"/>
        <v>6</v>
      </c>
      <c r="U191">
        <f t="shared" si="30"/>
        <v>0</v>
      </c>
      <c r="V191">
        <f t="shared" si="31"/>
        <v>0</v>
      </c>
      <c r="W191">
        <f t="shared" si="32"/>
        <v>11</v>
      </c>
      <c r="X191">
        <f t="shared" si="33"/>
        <v>0</v>
      </c>
      <c r="Y191">
        <f t="shared" si="34"/>
        <v>5</v>
      </c>
      <c r="Z191">
        <f t="shared" si="35"/>
        <v>22</v>
      </c>
      <c r="AA191" cm="1">
        <f t="array" ref="AA191">SUMPRODUCT((Z191&lt;$Z$2:$Z$225)/COUNTIF($Z$2:$Z$225,$Z$2:$Z$225))+1</f>
        <v>76</v>
      </c>
    </row>
    <row r="192" spans="1:27" x14ac:dyDescent="0.15">
      <c r="A192" t="str">
        <f>CLEAN('2025 Original'!A352)</f>
        <v>Mercedes-Benz USA</v>
      </c>
      <c r="B192" t="str">
        <f>CLEAN('2025 Original'!B352)</f>
        <v>Mercedes-Benz</v>
      </c>
      <c r="C192" t="str">
        <f>CLEAN('2025 Original'!C352)</f>
        <v>GLE Coupe (GLE53- 4M)</v>
      </c>
      <c r="D192" t="str">
        <f>CLEAN('2025 Original'!D352)</f>
        <v>PC</v>
      </c>
      <c r="E192" t="str">
        <f>CLEAN('2025 Original'!E352)</f>
        <v>0.1</v>
      </c>
      <c r="F192" t="str">
        <f>CLEAN('2025 Original'!F352)</f>
        <v>25% G</v>
      </c>
      <c r="G192" t="str">
        <f>CLEAN('2025 Original'!G352)</f>
        <v/>
      </c>
      <c r="H192" t="str">
        <f>CLEAN('2025 Original'!H352)</f>
        <v>US</v>
      </c>
      <c r="I192" t="str">
        <f>CLEAN('2025 Original'!I352)</f>
        <v/>
      </c>
      <c r="J192" t="str">
        <f>CLEAN('2025 Original'!J352)</f>
        <v>G</v>
      </c>
      <c r="K192" t="str">
        <f>CLEAN('2025 Original'!K352)</f>
        <v/>
      </c>
      <c r="L192" t="str">
        <f>CLEAN('2025 Original'!L352)</f>
        <v>G</v>
      </c>
      <c r="M192" t="str">
        <f>CLEAN('2025 Original'!M352)</f>
        <v>R</v>
      </c>
      <c r="N192" t="str">
        <f t="shared" si="24"/>
        <v>0.1</v>
      </c>
      <c r="O192" s="70">
        <f t="shared" si="25"/>
        <v>1</v>
      </c>
      <c r="P192">
        <f t="shared" si="26"/>
        <v>0</v>
      </c>
      <c r="Q192">
        <f t="shared" si="27"/>
        <v>0</v>
      </c>
      <c r="S192">
        <f t="shared" si="28"/>
        <v>0</v>
      </c>
      <c r="T192">
        <f t="shared" si="29"/>
        <v>6</v>
      </c>
      <c r="U192">
        <f t="shared" si="30"/>
        <v>0</v>
      </c>
      <c r="V192">
        <f t="shared" si="31"/>
        <v>0</v>
      </c>
      <c r="W192">
        <f t="shared" si="32"/>
        <v>11</v>
      </c>
      <c r="X192">
        <f t="shared" si="33"/>
        <v>0</v>
      </c>
      <c r="Y192">
        <f t="shared" si="34"/>
        <v>5</v>
      </c>
      <c r="Z192">
        <f t="shared" si="35"/>
        <v>22</v>
      </c>
      <c r="AA192" cm="1">
        <f t="array" ref="AA192">SUMPRODUCT((Z192&lt;$Z$2:$Z$225)/COUNTIF($Z$2:$Z$225,$Z$2:$Z$225))+1</f>
        <v>76</v>
      </c>
    </row>
    <row r="193" spans="1:27" x14ac:dyDescent="0.15">
      <c r="A193" t="str">
        <f>CLEAN('2025 Original'!A353)</f>
        <v>Mercedes-Benz USA</v>
      </c>
      <c r="B193" t="str">
        <f>CLEAN('2025 Original'!B353)</f>
        <v>Mercedes-Benz</v>
      </c>
      <c r="C193" t="str">
        <f>CLEAN('2025 Original'!C353)</f>
        <v>GLE Coupe (GLE63S)</v>
      </c>
      <c r="D193" t="str">
        <f>CLEAN('2025 Original'!D353)</f>
        <v>PC</v>
      </c>
      <c r="E193" t="str">
        <f>CLEAN('2025 Original'!E353)</f>
        <v>0.1</v>
      </c>
      <c r="F193" t="str">
        <f>CLEAN('2025 Original'!F353)</f>
        <v>25% G</v>
      </c>
      <c r="G193" t="str">
        <f>CLEAN('2025 Original'!G353)</f>
        <v/>
      </c>
      <c r="H193" t="str">
        <f>CLEAN('2025 Original'!H353)</f>
        <v>US</v>
      </c>
      <c r="I193" t="str">
        <f>CLEAN('2025 Original'!I353)</f>
        <v/>
      </c>
      <c r="J193" t="str">
        <f>CLEAN('2025 Original'!J353)</f>
        <v>G</v>
      </c>
      <c r="K193" t="str">
        <f>CLEAN('2025 Original'!K353)</f>
        <v/>
      </c>
      <c r="L193" t="str">
        <f>CLEAN('2025 Original'!L353)</f>
        <v>G</v>
      </c>
      <c r="M193" t="str">
        <f>CLEAN('2025 Original'!M353)</f>
        <v>R</v>
      </c>
      <c r="N193" t="str">
        <f t="shared" si="24"/>
        <v>0.1</v>
      </c>
      <c r="O193" s="70">
        <f t="shared" si="25"/>
        <v>1</v>
      </c>
      <c r="P193">
        <f t="shared" si="26"/>
        <v>0</v>
      </c>
      <c r="Q193">
        <f t="shared" si="27"/>
        <v>0</v>
      </c>
      <c r="S193">
        <f t="shared" si="28"/>
        <v>0</v>
      </c>
      <c r="T193">
        <f t="shared" si="29"/>
        <v>6</v>
      </c>
      <c r="U193">
        <f t="shared" si="30"/>
        <v>0</v>
      </c>
      <c r="V193">
        <f t="shared" si="31"/>
        <v>0</v>
      </c>
      <c r="W193">
        <f t="shared" si="32"/>
        <v>11</v>
      </c>
      <c r="X193">
        <f t="shared" si="33"/>
        <v>0</v>
      </c>
      <c r="Y193">
        <f t="shared" si="34"/>
        <v>5</v>
      </c>
      <c r="Z193">
        <f t="shared" si="35"/>
        <v>22</v>
      </c>
      <c r="AA193" cm="1">
        <f t="array" ref="AA193">SUMPRODUCT((Z193&lt;$Z$2:$Z$225)/COUNTIF($Z$2:$Z$225,$Z$2:$Z$225))+1</f>
        <v>76</v>
      </c>
    </row>
    <row r="194" spans="1:27" x14ac:dyDescent="0.15">
      <c r="A194" t="str">
        <f>CLEAN('2025 Original'!A354)</f>
        <v>Mercedes-Benz USA</v>
      </c>
      <c r="B194" t="str">
        <f>CLEAN('2025 Original'!B354)</f>
        <v>Mercedes-Benz</v>
      </c>
      <c r="C194" t="str">
        <f>CLEAN('2025 Original'!C354)</f>
        <v>GLE SUV (GLE350-4M/GLE350/GLE450-4M)</v>
      </c>
      <c r="D194" t="str">
        <f>CLEAN('2025 Original'!D354)</f>
        <v>MPV</v>
      </c>
      <c r="E194" t="str">
        <f>CLEAN('2025 Original'!E354)</f>
        <v>0.1</v>
      </c>
      <c r="F194" t="str">
        <f>CLEAN('2025 Original'!F354)</f>
        <v>25% G</v>
      </c>
      <c r="G194" t="str">
        <f>CLEAN('2025 Original'!G354)</f>
        <v/>
      </c>
      <c r="H194" t="str">
        <f>CLEAN('2025 Original'!H354)</f>
        <v>US</v>
      </c>
      <c r="I194" t="str">
        <f>CLEAN('2025 Original'!I354)</f>
        <v/>
      </c>
      <c r="J194" t="str">
        <f>CLEAN('2025 Original'!J354)</f>
        <v>G</v>
      </c>
      <c r="K194" t="str">
        <f>CLEAN('2025 Original'!K354)</f>
        <v>PL</v>
      </c>
      <c r="L194" t="str">
        <f>CLEAN('2025 Original'!L354)</f>
        <v>G</v>
      </c>
      <c r="M194" t="str">
        <f>CLEAN('2025 Original'!M354)</f>
        <v>R</v>
      </c>
      <c r="N194" t="str">
        <f t="shared" ref="N194:N257" si="36">E194</f>
        <v>0.1</v>
      </c>
      <c r="O194" s="70">
        <f t="shared" ref="O194:O257" si="37">COUNTIF(H194,"US")</f>
        <v>1</v>
      </c>
      <c r="P194">
        <f t="shared" ref="P194:P257" si="38">COUNTIF(J194,"US")</f>
        <v>0</v>
      </c>
      <c r="Q194">
        <f t="shared" ref="Q194:Q257" si="39">COUNTIF(L194,"US")</f>
        <v>0</v>
      </c>
      <c r="S194">
        <f t="shared" ref="S194:S257" si="40">IF(R194=0,0,IF(R194=0.5,3,6))</f>
        <v>0</v>
      </c>
      <c r="T194">
        <f t="shared" ref="T194:T257" si="41">IF(O194=1,6,0)</f>
        <v>6</v>
      </c>
      <c r="U194">
        <f t="shared" ref="U194:U257" si="42">IF(R194=0,0,IF(R194=0.5,3,6))</f>
        <v>0</v>
      </c>
      <c r="V194">
        <f t="shared" ref="V194:V257" si="43">IF(Q194=1,7,0)</f>
        <v>0</v>
      </c>
      <c r="W194">
        <f t="shared" ref="W194:W257" si="44">IF(O194=1,11,0)</f>
        <v>11</v>
      </c>
      <c r="X194">
        <f t="shared" ref="X194:X257" si="45">IF(P194=1,14,0)</f>
        <v>0</v>
      </c>
      <c r="Y194">
        <f t="shared" ref="Y194:Y257" si="46">(0.5*N194)*100</f>
        <v>5</v>
      </c>
      <c r="Z194">
        <f t="shared" ref="Z194:Z257" si="47">SUM(S194:Y194)</f>
        <v>22</v>
      </c>
      <c r="AA194" cm="1">
        <f t="array" ref="AA194">SUMPRODUCT((Z194&lt;$Z$2:$Z$225)/COUNTIF($Z$2:$Z$225,$Z$2:$Z$225))+1</f>
        <v>76</v>
      </c>
    </row>
    <row r="195" spans="1:27" x14ac:dyDescent="0.15">
      <c r="A195" t="str">
        <f>CLEAN('2025 Original'!A355)</f>
        <v>Mercedes-Benz USA</v>
      </c>
      <c r="B195" t="str">
        <f>CLEAN('2025 Original'!B355)</f>
        <v>Mercedes-Benz</v>
      </c>
      <c r="C195" t="str">
        <f>CLEAN('2025 Original'!C355)</f>
        <v>GLE SUV (GLE450e- 4M)</v>
      </c>
      <c r="D195" t="str">
        <f>CLEAN('2025 Original'!D355)</f>
        <v>MPV</v>
      </c>
      <c r="E195" t="str">
        <f>CLEAN('2025 Original'!E355)</f>
        <v>0.1</v>
      </c>
      <c r="F195" t="str">
        <f>CLEAN('2025 Original'!F355)</f>
        <v>25% G</v>
      </c>
      <c r="G195" t="str">
        <f>CLEAN('2025 Original'!G355)</f>
        <v/>
      </c>
      <c r="H195" t="str">
        <f>CLEAN('2025 Original'!H355)</f>
        <v>US</v>
      </c>
      <c r="I195" t="str">
        <f>CLEAN('2025 Original'!I355)</f>
        <v/>
      </c>
      <c r="J195" t="str">
        <f>CLEAN('2025 Original'!J355)</f>
        <v>G</v>
      </c>
      <c r="K195" t="str">
        <f>CLEAN('2025 Original'!K355)</f>
        <v>PL</v>
      </c>
      <c r="L195" t="str">
        <f>CLEAN('2025 Original'!L355)</f>
        <v>G</v>
      </c>
      <c r="M195" t="str">
        <f>CLEAN('2025 Original'!M355)</f>
        <v>R</v>
      </c>
      <c r="N195" t="str">
        <f t="shared" si="36"/>
        <v>0.1</v>
      </c>
      <c r="O195" s="70">
        <f t="shared" si="37"/>
        <v>1</v>
      </c>
      <c r="P195">
        <f t="shared" si="38"/>
        <v>0</v>
      </c>
      <c r="Q195">
        <f t="shared" si="39"/>
        <v>0</v>
      </c>
      <c r="S195">
        <f t="shared" si="40"/>
        <v>0</v>
      </c>
      <c r="T195">
        <f t="shared" si="41"/>
        <v>6</v>
      </c>
      <c r="U195">
        <f t="shared" si="42"/>
        <v>0</v>
      </c>
      <c r="V195">
        <f t="shared" si="43"/>
        <v>0</v>
      </c>
      <c r="W195">
        <f t="shared" si="44"/>
        <v>11</v>
      </c>
      <c r="X195">
        <f t="shared" si="45"/>
        <v>0</v>
      </c>
      <c r="Y195">
        <f t="shared" si="46"/>
        <v>5</v>
      </c>
      <c r="Z195">
        <f t="shared" si="47"/>
        <v>22</v>
      </c>
      <c r="AA195" cm="1">
        <f t="array" ref="AA195">SUMPRODUCT((Z195&lt;$Z$2:$Z$225)/COUNTIF($Z$2:$Z$225,$Z$2:$Z$225))+1</f>
        <v>76</v>
      </c>
    </row>
    <row r="196" spans="1:27" x14ac:dyDescent="0.15">
      <c r="A196" t="str">
        <f>CLEAN('2025 Original'!A356)</f>
        <v>Mercedes-Benz USA</v>
      </c>
      <c r="B196" t="str">
        <f>CLEAN('2025 Original'!B356)</f>
        <v>Mercedes-Benz</v>
      </c>
      <c r="C196" t="str">
        <f>CLEAN('2025 Original'!C356)</f>
        <v>GLE SUV (GLE53-4M)</v>
      </c>
      <c r="D196" t="str">
        <f>CLEAN('2025 Original'!D356)</f>
        <v>PC</v>
      </c>
      <c r="E196" t="str">
        <f>CLEAN('2025 Original'!E356)</f>
        <v>0.1</v>
      </c>
      <c r="F196" t="str">
        <f>CLEAN('2025 Original'!F356)</f>
        <v>25% G</v>
      </c>
      <c r="G196" t="str">
        <f>CLEAN('2025 Original'!G356)</f>
        <v/>
      </c>
      <c r="H196" t="str">
        <f>CLEAN('2025 Original'!H356)</f>
        <v>US</v>
      </c>
      <c r="I196" t="str">
        <f>CLEAN('2025 Original'!I356)</f>
        <v/>
      </c>
      <c r="J196" t="str">
        <f>CLEAN('2025 Original'!J356)</f>
        <v>G</v>
      </c>
      <c r="K196" t="str">
        <f>CLEAN('2025 Original'!K356)</f>
        <v/>
      </c>
      <c r="L196" t="str">
        <f>CLEAN('2025 Original'!L356)</f>
        <v>G</v>
      </c>
      <c r="M196" t="str">
        <f>CLEAN('2025 Original'!M356)</f>
        <v>R</v>
      </c>
      <c r="N196" t="str">
        <f t="shared" si="36"/>
        <v>0.1</v>
      </c>
      <c r="O196" s="70">
        <f t="shared" si="37"/>
        <v>1</v>
      </c>
      <c r="P196">
        <f t="shared" si="38"/>
        <v>0</v>
      </c>
      <c r="Q196">
        <f t="shared" si="39"/>
        <v>0</v>
      </c>
      <c r="S196">
        <f t="shared" si="40"/>
        <v>0</v>
      </c>
      <c r="T196">
        <f t="shared" si="41"/>
        <v>6</v>
      </c>
      <c r="U196">
        <f t="shared" si="42"/>
        <v>0</v>
      </c>
      <c r="V196">
        <f t="shared" si="43"/>
        <v>0</v>
      </c>
      <c r="W196">
        <f t="shared" si="44"/>
        <v>11</v>
      </c>
      <c r="X196">
        <f t="shared" si="45"/>
        <v>0</v>
      </c>
      <c r="Y196">
        <f t="shared" si="46"/>
        <v>5</v>
      </c>
      <c r="Z196">
        <f t="shared" si="47"/>
        <v>22</v>
      </c>
      <c r="AA196" cm="1">
        <f t="array" ref="AA196">SUMPRODUCT((Z196&lt;$Z$2:$Z$225)/COUNTIF($Z$2:$Z$225,$Z$2:$Z$225))+1</f>
        <v>76</v>
      </c>
    </row>
    <row r="197" spans="1:27" x14ac:dyDescent="0.15">
      <c r="A197" t="str">
        <f>CLEAN('2025 Original'!A357)</f>
        <v>Mercedes-Benz USA</v>
      </c>
      <c r="B197" t="str">
        <f>CLEAN('2025 Original'!B357)</f>
        <v>Mercedes-Benz</v>
      </c>
      <c r="C197" t="str">
        <f>CLEAN('2025 Original'!C357)</f>
        <v>GLE SUV (GLE580- 4M)</v>
      </c>
      <c r="D197" t="str">
        <f>CLEAN('2025 Original'!D357)</f>
        <v>MPV</v>
      </c>
      <c r="E197" t="str">
        <f>CLEAN('2025 Original'!E357)</f>
        <v>0.1</v>
      </c>
      <c r="F197" t="str">
        <f>CLEAN('2025 Original'!F357)</f>
        <v>25% G</v>
      </c>
      <c r="G197" t="str">
        <f>CLEAN('2025 Original'!G357)</f>
        <v/>
      </c>
      <c r="H197" t="str">
        <f>CLEAN('2025 Original'!H357)</f>
        <v>US</v>
      </c>
      <c r="I197" t="str">
        <f>CLEAN('2025 Original'!I357)</f>
        <v/>
      </c>
      <c r="J197" t="str">
        <f>CLEAN('2025 Original'!J357)</f>
        <v>G</v>
      </c>
      <c r="K197" t="str">
        <f>CLEAN('2025 Original'!K357)</f>
        <v/>
      </c>
      <c r="L197" t="str">
        <f>CLEAN('2025 Original'!L357)</f>
        <v>G</v>
      </c>
      <c r="M197" t="str">
        <f>CLEAN('2025 Original'!M357)</f>
        <v>R</v>
      </c>
      <c r="N197" t="str">
        <f t="shared" si="36"/>
        <v>0.1</v>
      </c>
      <c r="O197" s="70">
        <f t="shared" si="37"/>
        <v>1</v>
      </c>
      <c r="P197">
        <f t="shared" si="38"/>
        <v>0</v>
      </c>
      <c r="Q197">
        <f t="shared" si="39"/>
        <v>0</v>
      </c>
      <c r="S197">
        <f t="shared" si="40"/>
        <v>0</v>
      </c>
      <c r="T197">
        <f t="shared" si="41"/>
        <v>6</v>
      </c>
      <c r="U197">
        <f t="shared" si="42"/>
        <v>0</v>
      </c>
      <c r="V197">
        <f t="shared" si="43"/>
        <v>0</v>
      </c>
      <c r="W197">
        <f t="shared" si="44"/>
        <v>11</v>
      </c>
      <c r="X197">
        <f t="shared" si="45"/>
        <v>0</v>
      </c>
      <c r="Y197">
        <f t="shared" si="46"/>
        <v>5</v>
      </c>
      <c r="Z197">
        <f t="shared" si="47"/>
        <v>22</v>
      </c>
      <c r="AA197" cm="1">
        <f t="array" ref="AA197">SUMPRODUCT((Z197&lt;$Z$2:$Z$225)/COUNTIF($Z$2:$Z$225,$Z$2:$Z$225))+1</f>
        <v>76</v>
      </c>
    </row>
    <row r="198" spans="1:27" x14ac:dyDescent="0.15">
      <c r="A198" t="str">
        <f>CLEAN('2025 Original'!A358)</f>
        <v>Mercedes-Benz USA</v>
      </c>
      <c r="B198" t="str">
        <f>CLEAN('2025 Original'!B358)</f>
        <v>Mercedes-Benz</v>
      </c>
      <c r="C198" t="str">
        <f>CLEAN('2025 Original'!C358)</f>
        <v>GLE SUV (GLE63 S)</v>
      </c>
      <c r="D198" t="str">
        <f>CLEAN('2025 Original'!D358)</f>
        <v>PC</v>
      </c>
      <c r="E198" t="str">
        <f>CLEAN('2025 Original'!E358)</f>
        <v>0.1</v>
      </c>
      <c r="F198" t="str">
        <f>CLEAN('2025 Original'!F358)</f>
        <v>25% G</v>
      </c>
      <c r="G198" t="str">
        <f>CLEAN('2025 Original'!G358)</f>
        <v/>
      </c>
      <c r="H198" t="str">
        <f>CLEAN('2025 Original'!H358)</f>
        <v>US</v>
      </c>
      <c r="I198" t="str">
        <f>CLEAN('2025 Original'!I358)</f>
        <v/>
      </c>
      <c r="J198" t="str">
        <f>CLEAN('2025 Original'!J358)</f>
        <v>G</v>
      </c>
      <c r="K198" t="str">
        <f>CLEAN('2025 Original'!K358)</f>
        <v/>
      </c>
      <c r="L198" t="str">
        <f>CLEAN('2025 Original'!L358)</f>
        <v>G</v>
      </c>
      <c r="M198" t="str">
        <f>CLEAN('2025 Original'!M358)</f>
        <v>R</v>
      </c>
      <c r="N198" t="str">
        <f t="shared" si="36"/>
        <v>0.1</v>
      </c>
      <c r="O198" s="70">
        <f t="shared" si="37"/>
        <v>1</v>
      </c>
      <c r="P198">
        <f t="shared" si="38"/>
        <v>0</v>
      </c>
      <c r="Q198">
        <f t="shared" si="39"/>
        <v>0</v>
      </c>
      <c r="S198">
        <f t="shared" si="40"/>
        <v>0</v>
      </c>
      <c r="T198">
        <f t="shared" si="41"/>
        <v>6</v>
      </c>
      <c r="U198">
        <f t="shared" si="42"/>
        <v>0</v>
      </c>
      <c r="V198">
        <f t="shared" si="43"/>
        <v>0</v>
      </c>
      <c r="W198">
        <f t="shared" si="44"/>
        <v>11</v>
      </c>
      <c r="X198">
        <f t="shared" si="45"/>
        <v>0</v>
      </c>
      <c r="Y198">
        <f t="shared" si="46"/>
        <v>5</v>
      </c>
      <c r="Z198">
        <f t="shared" si="47"/>
        <v>22</v>
      </c>
      <c r="AA198" cm="1">
        <f t="array" ref="AA198">SUMPRODUCT((Z198&lt;$Z$2:$Z$225)/COUNTIF($Z$2:$Z$225,$Z$2:$Z$225))+1</f>
        <v>76</v>
      </c>
    </row>
    <row r="199" spans="1:27" x14ac:dyDescent="0.15">
      <c r="A199" t="str">
        <f>CLEAN('2025 Original'!A359)</f>
        <v>Mercedes-Benz USA</v>
      </c>
      <c r="B199" t="str">
        <f>CLEAN('2025 Original'!B359)</f>
        <v>Mercedes-Benz</v>
      </c>
      <c r="C199" t="str">
        <f>CLEAN('2025 Original'!C359)</f>
        <v>GLS SUV (GLS450- 4M)</v>
      </c>
      <c r="D199" t="str">
        <f>CLEAN('2025 Original'!D359)</f>
        <v>MPV</v>
      </c>
      <c r="E199" t="str">
        <f>CLEAN('2025 Original'!E359)</f>
        <v>0.1</v>
      </c>
      <c r="F199" t="str">
        <f>CLEAN('2025 Original'!F359)</f>
        <v>25% G</v>
      </c>
      <c r="G199" t="str">
        <f>CLEAN('2025 Original'!G359)</f>
        <v/>
      </c>
      <c r="H199" t="str">
        <f>CLEAN('2025 Original'!H359)</f>
        <v>US</v>
      </c>
      <c r="I199" t="str">
        <f>CLEAN('2025 Original'!I359)</f>
        <v/>
      </c>
      <c r="J199" t="str">
        <f>CLEAN('2025 Original'!J359)</f>
        <v>G</v>
      </c>
      <c r="K199" t="str">
        <f>CLEAN('2025 Original'!K359)</f>
        <v/>
      </c>
      <c r="L199" t="str">
        <f>CLEAN('2025 Original'!L359)</f>
        <v>G</v>
      </c>
      <c r="M199" t="str">
        <f>CLEAN('2025 Original'!M359)</f>
        <v>R</v>
      </c>
      <c r="N199" t="str">
        <f t="shared" si="36"/>
        <v>0.1</v>
      </c>
      <c r="O199" s="70">
        <f t="shared" si="37"/>
        <v>1</v>
      </c>
      <c r="P199">
        <f t="shared" si="38"/>
        <v>0</v>
      </c>
      <c r="Q199">
        <f t="shared" si="39"/>
        <v>0</v>
      </c>
      <c r="S199">
        <f t="shared" si="40"/>
        <v>0</v>
      </c>
      <c r="T199">
        <f t="shared" si="41"/>
        <v>6</v>
      </c>
      <c r="U199">
        <f t="shared" si="42"/>
        <v>0</v>
      </c>
      <c r="V199">
        <f t="shared" si="43"/>
        <v>0</v>
      </c>
      <c r="W199">
        <f t="shared" si="44"/>
        <v>11</v>
      </c>
      <c r="X199">
        <f t="shared" si="45"/>
        <v>0</v>
      </c>
      <c r="Y199">
        <f t="shared" si="46"/>
        <v>5</v>
      </c>
      <c r="Z199">
        <f t="shared" si="47"/>
        <v>22</v>
      </c>
      <c r="AA199" cm="1">
        <f t="array" ref="AA199">SUMPRODUCT((Z199&lt;$Z$2:$Z$225)/COUNTIF($Z$2:$Z$225,$Z$2:$Z$225))+1</f>
        <v>76</v>
      </c>
    </row>
    <row r="200" spans="1:27" x14ac:dyDescent="0.15">
      <c r="A200" t="str">
        <f>CLEAN('2025 Original'!A360)</f>
        <v>Mercedes-Benz USA</v>
      </c>
      <c r="B200" t="str">
        <f>CLEAN('2025 Original'!B360)</f>
        <v>Mercedes-Benz</v>
      </c>
      <c r="C200" t="str">
        <f>CLEAN('2025 Original'!C360)</f>
        <v>GLS SUV (GLS580- 4M)</v>
      </c>
      <c r="D200" t="str">
        <f>CLEAN('2025 Original'!D360)</f>
        <v>MPV</v>
      </c>
      <c r="E200" t="str">
        <f>CLEAN('2025 Original'!E360)</f>
        <v>0.1</v>
      </c>
      <c r="F200" t="str">
        <f>CLEAN('2025 Original'!F360)</f>
        <v>25% G</v>
      </c>
      <c r="G200" t="str">
        <f>CLEAN('2025 Original'!G360)</f>
        <v/>
      </c>
      <c r="H200" t="str">
        <f>CLEAN('2025 Original'!H360)</f>
        <v>US</v>
      </c>
      <c r="I200" t="str">
        <f>CLEAN('2025 Original'!I360)</f>
        <v/>
      </c>
      <c r="J200" t="str">
        <f>CLEAN('2025 Original'!J360)</f>
        <v>G</v>
      </c>
      <c r="K200" t="str">
        <f>CLEAN('2025 Original'!K360)</f>
        <v/>
      </c>
      <c r="L200" t="str">
        <f>CLEAN('2025 Original'!L360)</f>
        <v>G</v>
      </c>
      <c r="M200" t="str">
        <f>CLEAN('2025 Original'!M360)</f>
        <v>R</v>
      </c>
      <c r="N200" t="str">
        <f t="shared" si="36"/>
        <v>0.1</v>
      </c>
      <c r="O200" s="70">
        <f t="shared" si="37"/>
        <v>1</v>
      </c>
      <c r="P200">
        <f t="shared" si="38"/>
        <v>0</v>
      </c>
      <c r="Q200">
        <f t="shared" si="39"/>
        <v>0</v>
      </c>
      <c r="S200">
        <f t="shared" si="40"/>
        <v>0</v>
      </c>
      <c r="T200">
        <f t="shared" si="41"/>
        <v>6</v>
      </c>
      <c r="U200">
        <f t="shared" si="42"/>
        <v>0</v>
      </c>
      <c r="V200">
        <f t="shared" si="43"/>
        <v>0</v>
      </c>
      <c r="W200">
        <f t="shared" si="44"/>
        <v>11</v>
      </c>
      <c r="X200">
        <f t="shared" si="45"/>
        <v>0</v>
      </c>
      <c r="Y200">
        <f t="shared" si="46"/>
        <v>5</v>
      </c>
      <c r="Z200">
        <f t="shared" si="47"/>
        <v>22</v>
      </c>
      <c r="AA200" cm="1">
        <f t="array" ref="AA200">SUMPRODUCT((Z200&lt;$Z$2:$Z$225)/COUNTIF($Z$2:$Z$225,$Z$2:$Z$225))+1</f>
        <v>76</v>
      </c>
    </row>
    <row r="201" spans="1:27" x14ac:dyDescent="0.15">
      <c r="A201" t="str">
        <f>CLEAN('2025 Original'!A361)</f>
        <v>Mercedes-Benz USA</v>
      </c>
      <c r="B201" t="str">
        <f>CLEAN('2025 Original'!B361)</f>
        <v>Mercedes-Benz</v>
      </c>
      <c r="C201" t="str">
        <f>CLEAN('2025 Original'!C361)</f>
        <v>GLS SUV (GLS600Maybach)</v>
      </c>
      <c r="D201" t="str">
        <f>CLEAN('2025 Original'!D361)</f>
        <v>MPV</v>
      </c>
      <c r="E201" t="str">
        <f>CLEAN('2025 Original'!E361)</f>
        <v>0.1</v>
      </c>
      <c r="F201" t="str">
        <f>CLEAN('2025 Original'!F361)</f>
        <v>25% G</v>
      </c>
      <c r="G201" t="str">
        <f>CLEAN('2025 Original'!G361)</f>
        <v/>
      </c>
      <c r="H201" t="str">
        <f>CLEAN('2025 Original'!H361)</f>
        <v>US</v>
      </c>
      <c r="I201" t="str">
        <f>CLEAN('2025 Original'!I361)</f>
        <v/>
      </c>
      <c r="J201" t="str">
        <f>CLEAN('2025 Original'!J361)</f>
        <v>G</v>
      </c>
      <c r="K201" t="str">
        <f>CLEAN('2025 Original'!K361)</f>
        <v/>
      </c>
      <c r="L201" t="str">
        <f>CLEAN('2025 Original'!L361)</f>
        <v>G</v>
      </c>
      <c r="M201" t="str">
        <f>CLEAN('2025 Original'!M361)</f>
        <v/>
      </c>
      <c r="N201" t="str">
        <f t="shared" si="36"/>
        <v>0.1</v>
      </c>
      <c r="O201" s="70">
        <f t="shared" si="37"/>
        <v>1</v>
      </c>
      <c r="P201">
        <f t="shared" si="38"/>
        <v>0</v>
      </c>
      <c r="Q201">
        <f t="shared" si="39"/>
        <v>0</v>
      </c>
      <c r="S201">
        <f t="shared" si="40"/>
        <v>0</v>
      </c>
      <c r="T201">
        <f t="shared" si="41"/>
        <v>6</v>
      </c>
      <c r="U201">
        <f t="shared" si="42"/>
        <v>0</v>
      </c>
      <c r="V201">
        <f t="shared" si="43"/>
        <v>0</v>
      </c>
      <c r="W201">
        <f t="shared" si="44"/>
        <v>11</v>
      </c>
      <c r="X201">
        <f t="shared" si="45"/>
        <v>0</v>
      </c>
      <c r="Y201">
        <f t="shared" si="46"/>
        <v>5</v>
      </c>
      <c r="Z201">
        <f t="shared" si="47"/>
        <v>22</v>
      </c>
      <c r="AA201" cm="1">
        <f t="array" ref="AA201">SUMPRODUCT((Z201&lt;$Z$2:$Z$225)/COUNTIF($Z$2:$Z$225,$Z$2:$Z$225))+1</f>
        <v>76</v>
      </c>
    </row>
    <row r="202" spans="1:27" x14ac:dyDescent="0.15">
      <c r="A202" t="str">
        <f>CLEAN('2025 Original'!A362)</f>
        <v>Mercedes-Benz USA</v>
      </c>
      <c r="B202" t="str">
        <f>CLEAN('2025 Original'!B362)</f>
        <v>Mercedes-Benz</v>
      </c>
      <c r="C202" t="str">
        <f>CLEAN('2025 Original'!C362)</f>
        <v>GLS SUV (GLS63)</v>
      </c>
      <c r="D202" t="str">
        <f>CLEAN('2025 Original'!D362)</f>
        <v>MPV</v>
      </c>
      <c r="E202" t="str">
        <f>CLEAN('2025 Original'!E362)</f>
        <v>0.1</v>
      </c>
      <c r="F202" t="str">
        <f>CLEAN('2025 Original'!F362)</f>
        <v>25% G</v>
      </c>
      <c r="G202" t="str">
        <f>CLEAN('2025 Original'!G362)</f>
        <v/>
      </c>
      <c r="H202" t="str">
        <f>CLEAN('2025 Original'!H362)</f>
        <v>US</v>
      </c>
      <c r="I202" t="str">
        <f>CLEAN('2025 Original'!I362)</f>
        <v/>
      </c>
      <c r="J202" t="str">
        <f>CLEAN('2025 Original'!J362)</f>
        <v>G</v>
      </c>
      <c r="K202" t="str">
        <f>CLEAN('2025 Original'!K362)</f>
        <v/>
      </c>
      <c r="L202" t="str">
        <f>CLEAN('2025 Original'!L362)</f>
        <v>G</v>
      </c>
      <c r="M202" t="str">
        <f>CLEAN('2025 Original'!M362)</f>
        <v>R</v>
      </c>
      <c r="N202" t="str">
        <f t="shared" si="36"/>
        <v>0.1</v>
      </c>
      <c r="O202" s="70">
        <f t="shared" si="37"/>
        <v>1</v>
      </c>
      <c r="P202">
        <f t="shared" si="38"/>
        <v>0</v>
      </c>
      <c r="Q202">
        <f t="shared" si="39"/>
        <v>0</v>
      </c>
      <c r="S202">
        <f t="shared" si="40"/>
        <v>0</v>
      </c>
      <c r="T202">
        <f t="shared" si="41"/>
        <v>6</v>
      </c>
      <c r="U202">
        <f t="shared" si="42"/>
        <v>0</v>
      </c>
      <c r="V202">
        <f t="shared" si="43"/>
        <v>0</v>
      </c>
      <c r="W202">
        <f t="shared" si="44"/>
        <v>11</v>
      </c>
      <c r="X202">
        <f t="shared" si="45"/>
        <v>0</v>
      </c>
      <c r="Y202">
        <f t="shared" si="46"/>
        <v>5</v>
      </c>
      <c r="Z202">
        <f t="shared" si="47"/>
        <v>22</v>
      </c>
      <c r="AA202" cm="1">
        <f t="array" ref="AA202">SUMPRODUCT((Z202&lt;$Z$2:$Z$225)/COUNTIF($Z$2:$Z$225,$Z$2:$Z$225))+1</f>
        <v>76</v>
      </c>
    </row>
    <row r="203" spans="1:27" x14ac:dyDescent="0.15">
      <c r="A203" t="str">
        <f>CLEAN('2025 Original'!A89)</f>
        <v>BMW AG</v>
      </c>
      <c r="B203" t="str">
        <f>CLEAN('2025 Original'!B89)</f>
        <v>BMW</v>
      </c>
      <c r="C203" t="str">
        <f>CLEAN('2025 Original'!C89)</f>
        <v>X3</v>
      </c>
      <c r="D203" t="str">
        <f>CLEAN('2025 Original'!D89)</f>
        <v>MPV</v>
      </c>
      <c r="E203" t="str">
        <f>CLEAN('2025 Original'!E89)</f>
        <v>0.09</v>
      </c>
      <c r="F203" t="str">
        <f>CLEAN('2025 Original'!F89)</f>
        <v>15% G</v>
      </c>
      <c r="G203" t="str">
        <f>CLEAN('2025 Original'!G89)</f>
        <v/>
      </c>
      <c r="H203" t="str">
        <f>CLEAN('2025 Original'!H89)</f>
        <v>US</v>
      </c>
      <c r="I203" t="str">
        <f>CLEAN('2025 Original'!I89)</f>
        <v/>
      </c>
      <c r="J203" t="str">
        <f>CLEAN('2025 Original'!J89)</f>
        <v>AT (4.0, M)</v>
      </c>
      <c r="K203" t="str">
        <f>CLEAN('2025 Original'!K89)</f>
        <v>UK (3.0)</v>
      </c>
      <c r="L203" t="str">
        <f>CLEAN('2025 Original'!L89)</f>
        <v>G</v>
      </c>
      <c r="M203" t="str">
        <f>CLEAN('2025 Original'!M89)</f>
        <v/>
      </c>
      <c r="N203" t="str">
        <f t="shared" si="36"/>
        <v>0.09</v>
      </c>
      <c r="O203" s="70">
        <f t="shared" si="37"/>
        <v>1</v>
      </c>
      <c r="P203">
        <f t="shared" si="38"/>
        <v>0</v>
      </c>
      <c r="Q203">
        <f t="shared" si="39"/>
        <v>0</v>
      </c>
      <c r="R203">
        <v>0</v>
      </c>
      <c r="S203">
        <f t="shared" si="40"/>
        <v>0</v>
      </c>
      <c r="T203">
        <f t="shared" si="41"/>
        <v>6</v>
      </c>
      <c r="U203">
        <f t="shared" si="42"/>
        <v>0</v>
      </c>
      <c r="V203">
        <f t="shared" si="43"/>
        <v>0</v>
      </c>
      <c r="W203">
        <f t="shared" si="44"/>
        <v>11</v>
      </c>
      <c r="X203">
        <f t="shared" si="45"/>
        <v>0</v>
      </c>
      <c r="Y203">
        <f t="shared" si="46"/>
        <v>4.5</v>
      </c>
      <c r="Z203">
        <f t="shared" si="47"/>
        <v>21.5</v>
      </c>
      <c r="AA203" cm="1">
        <f t="array" ref="AA203">SUMPRODUCT((Z203&lt;$Z$2:$Z$225)/COUNTIF($Z$2:$Z$225,$Z$2:$Z$225))+1</f>
        <v>76.999999999999972</v>
      </c>
    </row>
    <row r="204" spans="1:27" x14ac:dyDescent="0.15">
      <c r="A204" t="str">
        <f>CLEAN('2025 Original'!A155)</f>
        <v>GM LLC</v>
      </c>
      <c r="B204" t="str">
        <f>CLEAN('2025 Original'!B155)</f>
        <v>Chevy</v>
      </c>
      <c r="C204" t="str">
        <f>CLEAN('2025 Original'!C155)</f>
        <v>Equinox</v>
      </c>
      <c r="D204" t="str">
        <f>CLEAN('2025 Original'!D155)</f>
        <v>MPV</v>
      </c>
      <c r="E204" t="str">
        <f>CLEAN('2025 Original'!E155)</f>
        <v>0.15</v>
      </c>
      <c r="F204" t="str">
        <f>CLEAN('2025 Original'!F155)</f>
        <v>49% M</v>
      </c>
      <c r="G204" t="str">
        <f>CLEAN('2025 Original'!G155)</f>
        <v/>
      </c>
      <c r="H204" t="str">
        <f>CLEAN('2025 Original'!H155)</f>
        <v>M</v>
      </c>
      <c r="I204" t="str">
        <f>CLEAN('2025 Original'!I155)</f>
        <v>M</v>
      </c>
      <c r="J204" t="str">
        <f>CLEAN('2025 Original'!J155)</f>
        <v>M</v>
      </c>
      <c r="K204" t="str">
        <f>CLEAN('2025 Original'!K155)</f>
        <v/>
      </c>
      <c r="L204" t="str">
        <f>CLEAN('2025 Original'!L155)</f>
        <v>M</v>
      </c>
      <c r="M204" t="str">
        <f>CLEAN('2025 Original'!M155)</f>
        <v/>
      </c>
      <c r="N204" t="str">
        <f t="shared" si="36"/>
        <v>0.15</v>
      </c>
      <c r="O204" s="70">
        <f t="shared" si="37"/>
        <v>0</v>
      </c>
      <c r="P204">
        <f t="shared" si="38"/>
        <v>0</v>
      </c>
      <c r="Q204">
        <f t="shared" si="39"/>
        <v>0</v>
      </c>
      <c r="R204">
        <v>1</v>
      </c>
      <c r="S204">
        <f t="shared" si="40"/>
        <v>6</v>
      </c>
      <c r="T204">
        <f t="shared" si="41"/>
        <v>0</v>
      </c>
      <c r="U204">
        <f t="shared" si="42"/>
        <v>6</v>
      </c>
      <c r="V204">
        <f t="shared" si="43"/>
        <v>0</v>
      </c>
      <c r="W204">
        <f t="shared" si="44"/>
        <v>0</v>
      </c>
      <c r="X204">
        <f t="shared" si="45"/>
        <v>0</v>
      </c>
      <c r="Y204">
        <f t="shared" si="46"/>
        <v>7.5</v>
      </c>
      <c r="Z204">
        <f t="shared" si="47"/>
        <v>19.5</v>
      </c>
      <c r="AA204" cm="1">
        <f t="array" ref="AA204">SUMPRODUCT((Z204&lt;$Z$2:$Z$225)/COUNTIF($Z$2:$Z$225,$Z$2:$Z$225))+1</f>
        <v>77.999999999999972</v>
      </c>
    </row>
    <row r="205" spans="1:27" x14ac:dyDescent="0.15">
      <c r="A205" t="str">
        <f>CLEAN('2025 Original'!A128)</f>
        <v>Ford Motor Company</v>
      </c>
      <c r="B205" t="str">
        <f>CLEAN('2025 Original'!B128)</f>
        <v>Ford</v>
      </c>
      <c r="C205" t="str">
        <f>CLEAN('2025 Original'!C128)</f>
        <v>Mustang Mach-E</v>
      </c>
      <c r="D205" t="str">
        <f>CLEAN('2025 Original'!D128)</f>
        <v>MPV</v>
      </c>
      <c r="E205" t="str">
        <f>CLEAN('2025 Original'!E128)</f>
        <v>0.13</v>
      </c>
      <c r="F205" t="str">
        <f>CLEAN('2025 Original'!F128)</f>
        <v>78% M</v>
      </c>
      <c r="G205" t="str">
        <f>CLEAN('2025 Original'!G128)</f>
        <v/>
      </c>
      <c r="H205" t="str">
        <f>CLEAN('2025 Original'!H128)</f>
        <v>M</v>
      </c>
      <c r="I205" t="str">
        <f>CLEAN('2025 Original'!I128)</f>
        <v/>
      </c>
      <c r="J205" t="str">
        <f>CLEAN('2025 Original'!J128)</f>
        <v>M</v>
      </c>
      <c r="K205" t="str">
        <f>CLEAN('2025 Original'!K128)</f>
        <v/>
      </c>
      <c r="L205" t="str">
        <f>CLEAN('2025 Original'!L128)</f>
        <v>M</v>
      </c>
      <c r="M205" t="str">
        <f>CLEAN('2025 Original'!M128)</f>
        <v/>
      </c>
      <c r="N205" t="str">
        <f t="shared" si="36"/>
        <v>0.13</v>
      </c>
      <c r="O205" s="70">
        <f t="shared" si="37"/>
        <v>0</v>
      </c>
      <c r="P205">
        <f t="shared" si="38"/>
        <v>0</v>
      </c>
      <c r="Q205">
        <f t="shared" si="39"/>
        <v>0</v>
      </c>
      <c r="R205">
        <v>1</v>
      </c>
      <c r="S205">
        <f t="shared" si="40"/>
        <v>6</v>
      </c>
      <c r="T205">
        <f t="shared" si="41"/>
        <v>0</v>
      </c>
      <c r="U205">
        <f t="shared" si="42"/>
        <v>6</v>
      </c>
      <c r="V205">
        <f t="shared" si="43"/>
        <v>0</v>
      </c>
      <c r="W205">
        <f t="shared" si="44"/>
        <v>0</v>
      </c>
      <c r="X205">
        <f t="shared" si="45"/>
        <v>0</v>
      </c>
      <c r="Y205">
        <f t="shared" si="46"/>
        <v>6.5</v>
      </c>
      <c r="Z205">
        <f t="shared" si="47"/>
        <v>18.5</v>
      </c>
      <c r="AA205" cm="1">
        <f t="array" ref="AA205">SUMPRODUCT((Z205&lt;$Z$2:$Z$225)/COUNTIF($Z$2:$Z$225,$Z$2:$Z$225))+1</f>
        <v>78.999999999999972</v>
      </c>
    </row>
    <row r="206" spans="1:27" x14ac:dyDescent="0.15">
      <c r="A206" t="str">
        <f>CLEAN('2025 Original'!A146)</f>
        <v>GM LLC</v>
      </c>
      <c r="B206" t="str">
        <f>CLEAN('2025 Original'!B146)</f>
        <v>Cadillac</v>
      </c>
      <c r="C206" t="str">
        <f>CLEAN('2025 Original'!C146)</f>
        <v>Optiq</v>
      </c>
      <c r="D206" t="str">
        <f>CLEAN('2025 Original'!D146)</f>
        <v>MPV</v>
      </c>
      <c r="E206" t="str">
        <f>CLEAN('2025 Original'!E146)</f>
        <v>0.12</v>
      </c>
      <c r="F206" t="str">
        <f>CLEAN('2025 Original'!F146)</f>
        <v>46% M</v>
      </c>
      <c r="G206" t="str">
        <f>CLEAN('2025 Original'!G146)</f>
        <v>20% K</v>
      </c>
      <c r="H206" t="str">
        <f>CLEAN('2025 Original'!H146)</f>
        <v>M</v>
      </c>
      <c r="I206" t="str">
        <f>CLEAN('2025 Original'!I146)</f>
        <v/>
      </c>
      <c r="J206" t="str">
        <f>CLEAN('2025 Original'!J146)</f>
        <v/>
      </c>
      <c r="K206" t="str">
        <f>CLEAN('2025 Original'!K146)</f>
        <v/>
      </c>
      <c r="L206" t="str">
        <f>CLEAN('2025 Original'!L146)</f>
        <v/>
      </c>
      <c r="M206" t="str">
        <f>CLEAN('2025 Original'!M146)</f>
        <v/>
      </c>
      <c r="N206" t="str">
        <f t="shared" si="36"/>
        <v>0.12</v>
      </c>
      <c r="O206" s="70">
        <f t="shared" si="37"/>
        <v>0</v>
      </c>
      <c r="P206">
        <f t="shared" si="38"/>
        <v>0</v>
      </c>
      <c r="Q206">
        <f t="shared" si="39"/>
        <v>0</v>
      </c>
      <c r="R206">
        <v>1</v>
      </c>
      <c r="S206">
        <f t="shared" si="40"/>
        <v>6</v>
      </c>
      <c r="T206">
        <f t="shared" si="41"/>
        <v>0</v>
      </c>
      <c r="U206">
        <f t="shared" si="42"/>
        <v>6</v>
      </c>
      <c r="V206">
        <f t="shared" si="43"/>
        <v>0</v>
      </c>
      <c r="W206">
        <f t="shared" si="44"/>
        <v>0</v>
      </c>
      <c r="X206">
        <f t="shared" si="45"/>
        <v>0</v>
      </c>
      <c r="Y206">
        <f t="shared" si="46"/>
        <v>6</v>
      </c>
      <c r="Z206">
        <f t="shared" si="47"/>
        <v>18</v>
      </c>
      <c r="AA206" cm="1">
        <f t="array" ref="AA206">SUMPRODUCT((Z206&lt;$Z$2:$Z$225)/COUNTIF($Z$2:$Z$225,$Z$2:$Z$225))+1</f>
        <v>79.999999999999972</v>
      </c>
    </row>
    <row r="207" spans="1:27" x14ac:dyDescent="0.15">
      <c r="A207" t="str">
        <f>CLEAN('2025 Original'!A151)</f>
        <v>GM LLC</v>
      </c>
      <c r="B207" t="str">
        <f>CLEAN('2025 Original'!B151)</f>
        <v>Chevy</v>
      </c>
      <c r="C207" t="str">
        <f>CLEAN('2025 Original'!C151)</f>
        <v>Blazer EV</v>
      </c>
      <c r="D207" t="str">
        <f>CLEAN('2025 Original'!D151)</f>
        <v>MPV</v>
      </c>
      <c r="E207" t="str">
        <f>CLEAN('2025 Original'!E151)</f>
        <v>0.12</v>
      </c>
      <c r="F207" t="str">
        <f>CLEAN('2025 Original'!F151)</f>
        <v>46% M</v>
      </c>
      <c r="G207" t="str">
        <f>CLEAN('2025 Original'!G151)</f>
        <v>20% K</v>
      </c>
      <c r="H207" t="str">
        <f>CLEAN('2025 Original'!H151)</f>
        <v>M</v>
      </c>
      <c r="I207" t="str">
        <f>CLEAN('2025 Original'!I151)</f>
        <v/>
      </c>
      <c r="J207" t="str">
        <f>CLEAN('2025 Original'!J151)</f>
        <v/>
      </c>
      <c r="K207" t="str">
        <f>CLEAN('2025 Original'!K151)</f>
        <v/>
      </c>
      <c r="L207" t="str">
        <f>CLEAN('2025 Original'!L151)</f>
        <v/>
      </c>
      <c r="M207" t="str">
        <f>CLEAN('2025 Original'!M151)</f>
        <v/>
      </c>
      <c r="N207" t="str">
        <f t="shared" si="36"/>
        <v>0.12</v>
      </c>
      <c r="O207" s="70">
        <f t="shared" si="37"/>
        <v>0</v>
      </c>
      <c r="P207">
        <f t="shared" si="38"/>
        <v>0</v>
      </c>
      <c r="Q207">
        <f t="shared" si="39"/>
        <v>0</v>
      </c>
      <c r="R207">
        <v>1</v>
      </c>
      <c r="S207">
        <f t="shared" si="40"/>
        <v>6</v>
      </c>
      <c r="T207">
        <f t="shared" si="41"/>
        <v>0</v>
      </c>
      <c r="U207">
        <f t="shared" si="42"/>
        <v>6</v>
      </c>
      <c r="V207">
        <f t="shared" si="43"/>
        <v>0</v>
      </c>
      <c r="W207">
        <f t="shared" si="44"/>
        <v>0</v>
      </c>
      <c r="X207">
        <f t="shared" si="45"/>
        <v>0</v>
      </c>
      <c r="Y207">
        <f t="shared" si="46"/>
        <v>6</v>
      </c>
      <c r="Z207">
        <f t="shared" si="47"/>
        <v>18</v>
      </c>
      <c r="AA207" cm="1">
        <f t="array" ref="AA207">SUMPRODUCT((Z207&lt;$Z$2:$Z$225)/COUNTIF($Z$2:$Z$225,$Z$2:$Z$225))+1</f>
        <v>79.999999999999972</v>
      </c>
    </row>
    <row r="208" spans="1:27" x14ac:dyDescent="0.15">
      <c r="A208" t="str">
        <f>CLEAN('2025 Original'!A156)</f>
        <v>GM LLC</v>
      </c>
      <c r="B208" t="str">
        <f>CLEAN('2025 Original'!B156)</f>
        <v>Chevy</v>
      </c>
      <c r="C208" t="str">
        <f>CLEAN('2025 Original'!C156)</f>
        <v>Equinox EV</v>
      </c>
      <c r="D208" t="str">
        <f>CLEAN('2025 Original'!D156)</f>
        <v>PC</v>
      </c>
      <c r="E208" t="str">
        <f>CLEAN('2025 Original'!E156)</f>
        <v>0.12</v>
      </c>
      <c r="F208" t="str">
        <f>CLEAN('2025 Original'!F156)</f>
        <v>46% M</v>
      </c>
      <c r="G208" t="str">
        <f>CLEAN('2025 Original'!G156)</f>
        <v>20% K</v>
      </c>
      <c r="H208" t="str">
        <f>CLEAN('2025 Original'!H156)</f>
        <v>M</v>
      </c>
      <c r="I208" t="str">
        <f>CLEAN('2025 Original'!I156)</f>
        <v/>
      </c>
      <c r="J208" t="str">
        <f>CLEAN('2025 Original'!J156)</f>
        <v/>
      </c>
      <c r="K208" t="str">
        <f>CLEAN('2025 Original'!K156)</f>
        <v/>
      </c>
      <c r="L208" t="str">
        <f>CLEAN('2025 Original'!L156)</f>
        <v/>
      </c>
      <c r="M208" t="str">
        <f>CLEAN('2025 Original'!M156)</f>
        <v/>
      </c>
      <c r="N208" t="str">
        <f t="shared" si="36"/>
        <v>0.12</v>
      </c>
      <c r="O208" s="70">
        <f t="shared" si="37"/>
        <v>0</v>
      </c>
      <c r="P208">
        <f t="shared" si="38"/>
        <v>0</v>
      </c>
      <c r="Q208">
        <f t="shared" si="39"/>
        <v>0</v>
      </c>
      <c r="R208">
        <v>1</v>
      </c>
      <c r="S208">
        <f t="shared" si="40"/>
        <v>6</v>
      </c>
      <c r="T208">
        <f t="shared" si="41"/>
        <v>0</v>
      </c>
      <c r="U208">
        <f t="shared" si="42"/>
        <v>6</v>
      </c>
      <c r="V208">
        <f t="shared" si="43"/>
        <v>0</v>
      </c>
      <c r="W208">
        <f t="shared" si="44"/>
        <v>0</v>
      </c>
      <c r="X208">
        <f t="shared" si="45"/>
        <v>0</v>
      </c>
      <c r="Y208">
        <f t="shared" si="46"/>
        <v>6</v>
      </c>
      <c r="Z208">
        <f t="shared" si="47"/>
        <v>18</v>
      </c>
      <c r="AA208" cm="1">
        <f t="array" ref="AA208">SUMPRODUCT((Z208&lt;$Z$2:$Z$225)/COUNTIF($Z$2:$Z$225,$Z$2:$Z$225))+1</f>
        <v>79.999999999999972</v>
      </c>
    </row>
    <row r="209" spans="1:27" x14ac:dyDescent="0.15">
      <c r="A209" t="str">
        <f>CLEAN('2025 Original'!A529)</f>
        <v>Volkswagen</v>
      </c>
      <c r="B209" t="str">
        <f>CLEAN('2025 Original'!B529)</f>
        <v>Volkswagen</v>
      </c>
      <c r="C209" t="str">
        <f>CLEAN('2025 Original'!C529)</f>
        <v>Jetta 1.5</v>
      </c>
      <c r="D209" t="str">
        <f>CLEAN('2025 Original'!D529)</f>
        <v>PC</v>
      </c>
      <c r="E209" t="str">
        <f>CLEAN('2025 Original'!E529)</f>
        <v>0.21</v>
      </c>
      <c r="F209" t="str">
        <f>CLEAN('2025 Original'!F529)</f>
        <v>33% M</v>
      </c>
      <c r="G209" t="str">
        <f>CLEAN('2025 Original'!G529)</f>
        <v/>
      </c>
      <c r="H209" t="str">
        <f>CLEAN('2025 Original'!H529)</f>
        <v>M</v>
      </c>
      <c r="I209" t="str">
        <f>CLEAN('2025 Original'!I529)</f>
        <v/>
      </c>
      <c r="J209" t="str">
        <f>CLEAN('2025 Original'!J529)</f>
        <v>M</v>
      </c>
      <c r="K209" t="str">
        <f>CLEAN('2025 Original'!K529)</f>
        <v/>
      </c>
      <c r="L209" t="str">
        <f>CLEAN('2025 Original'!L529)</f>
        <v>US</v>
      </c>
      <c r="M209" t="str">
        <f>CLEAN('2025 Original'!M529)</f>
        <v/>
      </c>
      <c r="N209" t="str">
        <f t="shared" si="36"/>
        <v>0.21</v>
      </c>
      <c r="O209" s="70">
        <f t="shared" si="37"/>
        <v>0</v>
      </c>
      <c r="P209">
        <f t="shared" si="38"/>
        <v>0</v>
      </c>
      <c r="Q209">
        <f t="shared" si="39"/>
        <v>1</v>
      </c>
      <c r="S209">
        <f t="shared" si="40"/>
        <v>0</v>
      </c>
      <c r="T209">
        <f t="shared" si="41"/>
        <v>0</v>
      </c>
      <c r="U209">
        <f t="shared" si="42"/>
        <v>0</v>
      </c>
      <c r="V209">
        <f t="shared" si="43"/>
        <v>7</v>
      </c>
      <c r="W209">
        <f t="shared" si="44"/>
        <v>0</v>
      </c>
      <c r="X209">
        <f t="shared" si="45"/>
        <v>0</v>
      </c>
      <c r="Y209">
        <f t="shared" si="46"/>
        <v>10.5</v>
      </c>
      <c r="Z209">
        <f t="shared" si="47"/>
        <v>17.5</v>
      </c>
      <c r="AA209" cm="1">
        <f t="array" ref="AA209">SUMPRODUCT((Z209&lt;$Z$2:$Z$225)/COUNTIF($Z$2:$Z$225,$Z$2:$Z$225))+1</f>
        <v>80.999999999999957</v>
      </c>
    </row>
    <row r="210" spans="1:27" x14ac:dyDescent="0.15">
      <c r="A210" t="str">
        <f>CLEAN('2025 Original'!A533)</f>
        <v>Volkswagen</v>
      </c>
      <c r="B210" t="str">
        <f>CLEAN('2025 Original'!B533)</f>
        <v>Volkswagen</v>
      </c>
      <c r="C210" t="str">
        <f>CLEAN('2025 Original'!C533)</f>
        <v>Taos 4Motion</v>
      </c>
      <c r="D210" t="str">
        <f>CLEAN('2025 Original'!D533)</f>
        <v>MPV</v>
      </c>
      <c r="E210" t="str">
        <f>CLEAN('2025 Original'!E533)</f>
        <v>0.18</v>
      </c>
      <c r="F210" t="str">
        <f>CLEAN('2025 Original'!F533)</f>
        <v>37% M</v>
      </c>
      <c r="G210" t="str">
        <f>CLEAN('2025 Original'!G533)</f>
        <v/>
      </c>
      <c r="H210" t="str">
        <f>CLEAN('2025 Original'!H533)</f>
        <v>M</v>
      </c>
      <c r="I210" t="str">
        <f>CLEAN('2025 Original'!I533)</f>
        <v/>
      </c>
      <c r="J210" t="str">
        <f>CLEAN('2025 Original'!J533)</f>
        <v>M</v>
      </c>
      <c r="K210" t="str">
        <f>CLEAN('2025 Original'!K533)</f>
        <v/>
      </c>
      <c r="L210" t="str">
        <f>CLEAN('2025 Original'!L533)</f>
        <v>US</v>
      </c>
      <c r="M210" t="str">
        <f>CLEAN('2025 Original'!M533)</f>
        <v/>
      </c>
      <c r="N210" t="str">
        <f t="shared" si="36"/>
        <v>0.18</v>
      </c>
      <c r="O210" s="70">
        <f t="shared" si="37"/>
        <v>0</v>
      </c>
      <c r="P210">
        <f t="shared" si="38"/>
        <v>0</v>
      </c>
      <c r="Q210">
        <f t="shared" si="39"/>
        <v>1</v>
      </c>
      <c r="S210">
        <f t="shared" si="40"/>
        <v>0</v>
      </c>
      <c r="T210">
        <f t="shared" si="41"/>
        <v>0</v>
      </c>
      <c r="U210">
        <f t="shared" si="42"/>
        <v>0</v>
      </c>
      <c r="V210">
        <f t="shared" si="43"/>
        <v>7</v>
      </c>
      <c r="W210">
        <f t="shared" si="44"/>
        <v>0</v>
      </c>
      <c r="X210">
        <f t="shared" si="45"/>
        <v>0</v>
      </c>
      <c r="Y210">
        <f t="shared" si="46"/>
        <v>9</v>
      </c>
      <c r="Z210">
        <f t="shared" si="47"/>
        <v>16</v>
      </c>
      <c r="AA210" cm="1">
        <f t="array" ref="AA210">SUMPRODUCT((Z210&lt;$Z$2:$Z$225)/COUNTIF($Z$2:$Z$225,$Z$2:$Z$225))+1</f>
        <v>81.999999999999957</v>
      </c>
    </row>
    <row r="211" spans="1:27" x14ac:dyDescent="0.15">
      <c r="A211" t="str">
        <f>CLEAN('2025 Original'!A133)</f>
        <v>Ford Motor Company</v>
      </c>
      <c r="B211" t="str">
        <f>CLEAN('2025 Original'!B133)</f>
        <v>Lincoln</v>
      </c>
      <c r="C211" t="str">
        <f>CLEAN('2025 Original'!C133)</f>
        <v>Nautilus</v>
      </c>
      <c r="D211" t="str">
        <f>CLEAN('2025 Original'!D133)</f>
        <v>MPV</v>
      </c>
      <c r="E211" t="str">
        <f>CLEAN('2025 Original'!E133)</f>
        <v>0.05</v>
      </c>
      <c r="F211" t="str">
        <f>CLEAN('2025 Original'!F133)</f>
        <v>87% CH</v>
      </c>
      <c r="G211" t="str">
        <f>CLEAN('2025 Original'!G133)</f>
        <v/>
      </c>
      <c r="H211" t="str">
        <f>CLEAN('2025 Original'!H133)</f>
        <v>CH</v>
      </c>
      <c r="I211" t="str">
        <f>CLEAN('2025 Original'!I133)</f>
        <v/>
      </c>
      <c r="J211" t="str">
        <f>CLEAN('2025 Original'!J133)</f>
        <v>CH (2.0L)</v>
      </c>
      <c r="K211" t="str">
        <f>CLEAN('2025 Original'!K133)</f>
        <v/>
      </c>
      <c r="L211" t="str">
        <f>CLEAN('2025 Original'!L133)</f>
        <v>CH</v>
      </c>
      <c r="M211" t="str">
        <f>CLEAN('2025 Original'!M133)</f>
        <v/>
      </c>
      <c r="N211" t="str">
        <f t="shared" si="36"/>
        <v>0.05</v>
      </c>
      <c r="O211" s="70">
        <f t="shared" si="37"/>
        <v>0</v>
      </c>
      <c r="P211">
        <f t="shared" si="38"/>
        <v>0</v>
      </c>
      <c r="Q211">
        <f t="shared" si="39"/>
        <v>0</v>
      </c>
      <c r="R211">
        <v>1</v>
      </c>
      <c r="S211">
        <f t="shared" si="40"/>
        <v>6</v>
      </c>
      <c r="T211">
        <f t="shared" si="41"/>
        <v>0</v>
      </c>
      <c r="U211">
        <f t="shared" si="42"/>
        <v>6</v>
      </c>
      <c r="V211">
        <f t="shared" si="43"/>
        <v>0</v>
      </c>
      <c r="W211">
        <f t="shared" si="44"/>
        <v>0</v>
      </c>
      <c r="X211">
        <f t="shared" si="45"/>
        <v>0</v>
      </c>
      <c r="Y211">
        <f t="shared" si="46"/>
        <v>2.5</v>
      </c>
      <c r="Z211">
        <f t="shared" si="47"/>
        <v>14.5</v>
      </c>
      <c r="AA211" cm="1">
        <f t="array" ref="AA211">SUMPRODUCT((Z211&lt;$Z$2:$Z$225)/COUNTIF($Z$2:$Z$225,$Z$2:$Z$225))+1</f>
        <v>82.999999999999957</v>
      </c>
    </row>
    <row r="212" spans="1:27" x14ac:dyDescent="0.15">
      <c r="A212" t="str">
        <f>CLEAN('2025 Original'!A532)</f>
        <v>Volkswagen</v>
      </c>
      <c r="B212" t="str">
        <f>CLEAN('2025 Original'!B532)</f>
        <v>Volkswagen</v>
      </c>
      <c r="C212" t="str">
        <f>CLEAN('2025 Original'!C532)</f>
        <v>Taos (FWD)</v>
      </c>
      <c r="D212" t="str">
        <f>CLEAN('2025 Original'!D532)</f>
        <v>MPV</v>
      </c>
      <c r="E212" t="str">
        <f>CLEAN('2025 Original'!E532)</f>
        <v>0.15</v>
      </c>
      <c r="F212" t="str">
        <f>CLEAN('2025 Original'!F532)</f>
        <v>39% M</v>
      </c>
      <c r="G212" t="str">
        <f>CLEAN('2025 Original'!G532)</f>
        <v/>
      </c>
      <c r="H212" t="str">
        <f>CLEAN('2025 Original'!H532)</f>
        <v>M</v>
      </c>
      <c r="I212" t="str">
        <f>CLEAN('2025 Original'!I532)</f>
        <v/>
      </c>
      <c r="J212" t="str">
        <f>CLEAN('2025 Original'!J532)</f>
        <v>M</v>
      </c>
      <c r="K212" t="str">
        <f>CLEAN('2025 Original'!K532)</f>
        <v/>
      </c>
      <c r="L212" t="str">
        <f>CLEAN('2025 Original'!L532)</f>
        <v>US</v>
      </c>
      <c r="M212" t="str">
        <f>CLEAN('2025 Original'!M532)</f>
        <v/>
      </c>
      <c r="N212" t="str">
        <f t="shared" si="36"/>
        <v>0.15</v>
      </c>
      <c r="O212" s="70">
        <f t="shared" si="37"/>
        <v>0</v>
      </c>
      <c r="P212">
        <f t="shared" si="38"/>
        <v>0</v>
      </c>
      <c r="Q212">
        <f t="shared" si="39"/>
        <v>1</v>
      </c>
      <c r="S212">
        <f t="shared" si="40"/>
        <v>0</v>
      </c>
      <c r="T212">
        <f t="shared" si="41"/>
        <v>0</v>
      </c>
      <c r="U212">
        <f t="shared" si="42"/>
        <v>0</v>
      </c>
      <c r="V212">
        <f t="shared" si="43"/>
        <v>7</v>
      </c>
      <c r="W212">
        <f t="shared" si="44"/>
        <v>0</v>
      </c>
      <c r="X212">
        <f t="shared" si="45"/>
        <v>0</v>
      </c>
      <c r="Y212">
        <f t="shared" si="46"/>
        <v>7.5</v>
      </c>
      <c r="Z212">
        <f t="shared" si="47"/>
        <v>14.5</v>
      </c>
      <c r="AA212" cm="1">
        <f t="array" ref="AA212">SUMPRODUCT((Z212&lt;$Z$2:$Z$225)/COUNTIF($Z$2:$Z$225,$Z$2:$Z$225))+1</f>
        <v>82.999999999999957</v>
      </c>
    </row>
    <row r="213" spans="1:27" x14ac:dyDescent="0.15">
      <c r="A213" t="str">
        <f>CLEAN('2025 Original'!A138)</f>
        <v>GM LLC</v>
      </c>
      <c r="B213" t="str">
        <f>CLEAN('2025 Original'!B138)</f>
        <v>Buick</v>
      </c>
      <c r="C213" t="str">
        <f>CLEAN('2025 Original'!C138)</f>
        <v>Envista</v>
      </c>
      <c r="D213" t="str">
        <f>CLEAN('2025 Original'!D138)</f>
        <v>MPV</v>
      </c>
      <c r="E213" t="str">
        <f>CLEAN('2025 Original'!E138)</f>
        <v>0.03</v>
      </c>
      <c r="F213" t="str">
        <f>CLEAN('2025 Original'!F138)</f>
        <v>52% K</v>
      </c>
      <c r="G213" t="str">
        <f>CLEAN('2025 Original'!G138)</f>
        <v>23% M</v>
      </c>
      <c r="H213" t="str">
        <f>CLEAN('2025 Original'!H138)</f>
        <v>K</v>
      </c>
      <c r="I213" t="str">
        <f>CLEAN('2025 Original'!I138)</f>
        <v/>
      </c>
      <c r="J213" t="str">
        <f>CLEAN('2025 Original'!J138)</f>
        <v>M</v>
      </c>
      <c r="K213" t="str">
        <f>CLEAN('2025 Original'!K138)</f>
        <v/>
      </c>
      <c r="L213" t="str">
        <f>CLEAN('2025 Original'!L138)</f>
        <v>K</v>
      </c>
      <c r="M213" t="str">
        <f>CLEAN('2025 Original'!M138)</f>
        <v/>
      </c>
      <c r="N213" t="str">
        <f t="shared" si="36"/>
        <v>0.03</v>
      </c>
      <c r="O213" s="70">
        <f t="shared" si="37"/>
        <v>0</v>
      </c>
      <c r="P213">
        <f t="shared" si="38"/>
        <v>0</v>
      </c>
      <c r="Q213">
        <f t="shared" si="39"/>
        <v>0</v>
      </c>
      <c r="R213">
        <v>1</v>
      </c>
      <c r="S213">
        <f t="shared" si="40"/>
        <v>6</v>
      </c>
      <c r="T213">
        <f t="shared" si="41"/>
        <v>0</v>
      </c>
      <c r="U213">
        <f t="shared" si="42"/>
        <v>6</v>
      </c>
      <c r="V213">
        <f t="shared" si="43"/>
        <v>0</v>
      </c>
      <c r="W213">
        <f t="shared" si="44"/>
        <v>0</v>
      </c>
      <c r="X213">
        <f t="shared" si="45"/>
        <v>0</v>
      </c>
      <c r="Y213">
        <f t="shared" si="46"/>
        <v>1.5</v>
      </c>
      <c r="Z213">
        <f t="shared" si="47"/>
        <v>13.5</v>
      </c>
      <c r="AA213" cm="1">
        <f t="array" ref="AA213">SUMPRODUCT((Z213&lt;$Z$2:$Z$225)/COUNTIF($Z$2:$Z$225,$Z$2:$Z$225))+1</f>
        <v>83.999999999999957</v>
      </c>
    </row>
    <row r="214" spans="1:27" x14ac:dyDescent="0.15">
      <c r="A214" t="str">
        <f>CLEAN('2025 Original'!A163)</f>
        <v>GM LLC</v>
      </c>
      <c r="B214" t="str">
        <f>CLEAN('2025 Original'!B163)</f>
        <v>Chevy</v>
      </c>
      <c r="C214" t="str">
        <f>CLEAN('2025 Original'!C163)</f>
        <v>Trailblazer</v>
      </c>
      <c r="D214" t="str">
        <f>CLEAN('2025 Original'!D163)</f>
        <v>MPV</v>
      </c>
      <c r="E214" t="str">
        <f>CLEAN('2025 Original'!E163)</f>
        <v>0.03</v>
      </c>
      <c r="F214" t="str">
        <f>CLEAN('2025 Original'!F163)</f>
        <v>52% K</v>
      </c>
      <c r="G214" t="str">
        <f>CLEAN('2025 Original'!G163)</f>
        <v>23% M</v>
      </c>
      <c r="H214" t="str">
        <f>CLEAN('2025 Original'!H163)</f>
        <v>K</v>
      </c>
      <c r="I214" t="str">
        <f>CLEAN('2025 Original'!I163)</f>
        <v/>
      </c>
      <c r="J214" t="str">
        <f>CLEAN('2025 Original'!J163)</f>
        <v>M</v>
      </c>
      <c r="K214" t="str">
        <f>CLEAN('2025 Original'!K163)</f>
        <v>K</v>
      </c>
      <c r="L214" t="str">
        <f>CLEAN('2025 Original'!L163)</f>
        <v>M</v>
      </c>
      <c r="M214" t="str">
        <f>CLEAN('2025 Original'!M163)</f>
        <v/>
      </c>
      <c r="N214" t="str">
        <f t="shared" si="36"/>
        <v>0.03</v>
      </c>
      <c r="O214" s="70">
        <f t="shared" si="37"/>
        <v>0</v>
      </c>
      <c r="P214">
        <f t="shared" si="38"/>
        <v>0</v>
      </c>
      <c r="Q214">
        <f t="shared" si="39"/>
        <v>0</v>
      </c>
      <c r="R214">
        <v>1</v>
      </c>
      <c r="S214">
        <f t="shared" si="40"/>
        <v>6</v>
      </c>
      <c r="T214">
        <f t="shared" si="41"/>
        <v>0</v>
      </c>
      <c r="U214">
        <f t="shared" si="42"/>
        <v>6</v>
      </c>
      <c r="V214">
        <f t="shared" si="43"/>
        <v>0</v>
      </c>
      <c r="W214">
        <f t="shared" si="44"/>
        <v>0</v>
      </c>
      <c r="X214">
        <f t="shared" si="45"/>
        <v>0</v>
      </c>
      <c r="Y214">
        <f t="shared" si="46"/>
        <v>1.5</v>
      </c>
      <c r="Z214">
        <f t="shared" si="47"/>
        <v>13.5</v>
      </c>
      <c r="AA214" cm="1">
        <f t="array" ref="AA214">SUMPRODUCT((Z214&lt;$Z$2:$Z$225)/COUNTIF($Z$2:$Z$225,$Z$2:$Z$225))+1</f>
        <v>83.999999999999957</v>
      </c>
    </row>
    <row r="215" spans="1:27" x14ac:dyDescent="0.15">
      <c r="A215" t="str">
        <f>CLEAN('2025 Original'!A137)</f>
        <v>GM LLC</v>
      </c>
      <c r="B215" t="str">
        <f>CLEAN('2025 Original'!B137)</f>
        <v>Buick</v>
      </c>
      <c r="C215" t="str">
        <f>CLEAN('2025 Original'!C137)</f>
        <v>Encore GX</v>
      </c>
      <c r="D215" t="str">
        <f>CLEAN('2025 Original'!D137)</f>
        <v>MPV</v>
      </c>
      <c r="E215" t="str">
        <f>CLEAN('2025 Original'!E137)</f>
        <v>0.02</v>
      </c>
      <c r="F215" t="str">
        <f>CLEAN('2025 Original'!F137)</f>
        <v>48% K</v>
      </c>
      <c r="G215" t="str">
        <f>CLEAN('2025 Original'!G137)</f>
        <v>23% M</v>
      </c>
      <c r="H215" t="str">
        <f>CLEAN('2025 Original'!H137)</f>
        <v>K</v>
      </c>
      <c r="I215" t="str">
        <f>CLEAN('2025 Original'!I137)</f>
        <v/>
      </c>
      <c r="J215" t="str">
        <f>CLEAN('2025 Original'!J137)</f>
        <v>M</v>
      </c>
      <c r="K215" t="str">
        <f>CLEAN('2025 Original'!K137)</f>
        <v>K</v>
      </c>
      <c r="L215" t="str">
        <f>CLEAN('2025 Original'!L137)</f>
        <v>M</v>
      </c>
      <c r="M215" t="str">
        <f>CLEAN('2025 Original'!M137)</f>
        <v/>
      </c>
      <c r="N215" t="str">
        <f t="shared" si="36"/>
        <v>0.02</v>
      </c>
      <c r="O215" s="70">
        <f t="shared" si="37"/>
        <v>0</v>
      </c>
      <c r="P215">
        <f t="shared" si="38"/>
        <v>0</v>
      </c>
      <c r="Q215">
        <f t="shared" si="39"/>
        <v>0</v>
      </c>
      <c r="R215">
        <v>1</v>
      </c>
      <c r="S215">
        <f t="shared" si="40"/>
        <v>6</v>
      </c>
      <c r="T215">
        <f t="shared" si="41"/>
        <v>0</v>
      </c>
      <c r="U215">
        <f t="shared" si="42"/>
        <v>6</v>
      </c>
      <c r="V215">
        <f t="shared" si="43"/>
        <v>0</v>
      </c>
      <c r="W215">
        <f t="shared" si="44"/>
        <v>0</v>
      </c>
      <c r="X215">
        <f t="shared" si="45"/>
        <v>0</v>
      </c>
      <c r="Y215">
        <f t="shared" si="46"/>
        <v>1</v>
      </c>
      <c r="Z215">
        <f t="shared" si="47"/>
        <v>13</v>
      </c>
      <c r="AA215" cm="1">
        <f t="array" ref="AA215">SUMPRODUCT((Z215&lt;$Z$2:$Z$225)/COUNTIF($Z$2:$Z$225,$Z$2:$Z$225))+1</f>
        <v>84.999999999999957</v>
      </c>
    </row>
    <row r="216" spans="1:27" x14ac:dyDescent="0.15">
      <c r="A216" t="str">
        <f>CLEAN('2025 Original'!A139)</f>
        <v>GM LLC</v>
      </c>
      <c r="B216" t="str">
        <f>CLEAN('2025 Original'!B139)</f>
        <v>Buick</v>
      </c>
      <c r="C216" t="str">
        <f>CLEAN('2025 Original'!C139)</f>
        <v>Trax</v>
      </c>
      <c r="D216" t="str">
        <f>CLEAN('2025 Original'!D139)</f>
        <v>MPV</v>
      </c>
      <c r="E216" t="str">
        <f>CLEAN('2025 Original'!E139)</f>
        <v>0.02</v>
      </c>
      <c r="F216" t="str">
        <f>CLEAN('2025 Original'!F139)</f>
        <v>48% K</v>
      </c>
      <c r="G216" t="str">
        <f>CLEAN('2025 Original'!G139)</f>
        <v>23% M</v>
      </c>
      <c r="H216" t="str">
        <f>CLEAN('2025 Original'!H139)</f>
        <v>K</v>
      </c>
      <c r="I216" t="str">
        <f>CLEAN('2025 Original'!I139)</f>
        <v/>
      </c>
      <c r="J216" t="str">
        <f>CLEAN('2025 Original'!J139)</f>
        <v>M</v>
      </c>
      <c r="K216" t="str">
        <f>CLEAN('2025 Original'!K139)</f>
        <v/>
      </c>
      <c r="L216" t="str">
        <f>CLEAN('2025 Original'!L139)</f>
        <v>K</v>
      </c>
      <c r="M216" t="str">
        <f>CLEAN('2025 Original'!M139)</f>
        <v/>
      </c>
      <c r="N216" t="str">
        <f t="shared" si="36"/>
        <v>0.02</v>
      </c>
      <c r="O216" s="70">
        <f t="shared" si="37"/>
        <v>0</v>
      </c>
      <c r="P216">
        <f t="shared" si="38"/>
        <v>0</v>
      </c>
      <c r="Q216">
        <f t="shared" si="39"/>
        <v>0</v>
      </c>
      <c r="R216">
        <v>1</v>
      </c>
      <c r="S216">
        <f t="shared" si="40"/>
        <v>6</v>
      </c>
      <c r="T216">
        <f t="shared" si="41"/>
        <v>0</v>
      </c>
      <c r="U216">
        <f t="shared" si="42"/>
        <v>6</v>
      </c>
      <c r="V216">
        <f t="shared" si="43"/>
        <v>0</v>
      </c>
      <c r="W216">
        <f t="shared" si="44"/>
        <v>0</v>
      </c>
      <c r="X216">
        <f t="shared" si="45"/>
        <v>0</v>
      </c>
      <c r="Y216">
        <f t="shared" si="46"/>
        <v>1</v>
      </c>
      <c r="Z216">
        <f t="shared" si="47"/>
        <v>13</v>
      </c>
      <c r="AA216" cm="1">
        <f t="array" ref="AA216">SUMPRODUCT((Z216&lt;$Z$2:$Z$225)/COUNTIF($Z$2:$Z$225,$Z$2:$Z$225))+1</f>
        <v>84.999999999999957</v>
      </c>
    </row>
    <row r="217" spans="1:27" x14ac:dyDescent="0.15">
      <c r="A217" t="str">
        <f>CLEAN('2025 Original'!A403)</f>
        <v>Nissan North America, Inc</v>
      </c>
      <c r="B217" t="str">
        <f>CLEAN('2025 Original'!B403)</f>
        <v>Nissan</v>
      </c>
      <c r="C217" t="str">
        <f>CLEAN('2025 Original'!C403)</f>
        <v>Rogue</v>
      </c>
      <c r="D217" t="str">
        <f>CLEAN('2025 Original'!D403)</f>
        <v>MPV</v>
      </c>
      <c r="E217" t="str">
        <f>CLEAN('2025 Original'!E403)</f>
        <v>0.25</v>
      </c>
      <c r="F217" t="str">
        <f>CLEAN('2025 Original'!F403)</f>
        <v>40% J</v>
      </c>
      <c r="G217" t="str">
        <f>CLEAN('2025 Original'!G403)</f>
        <v>15% M</v>
      </c>
      <c r="H217" t="str">
        <f>CLEAN('2025 Original'!H403)</f>
        <v>J</v>
      </c>
      <c r="I217" t="str">
        <f>CLEAN('2025 Original'!I403)</f>
        <v/>
      </c>
      <c r="J217" t="str">
        <f>CLEAN('2025 Original'!J403)</f>
        <v>J</v>
      </c>
      <c r="K217" t="str">
        <f>CLEAN('2025 Original'!K403)</f>
        <v/>
      </c>
      <c r="L217" t="str">
        <f>CLEAN('2025 Original'!L403)</f>
        <v>J</v>
      </c>
      <c r="M217" t="str">
        <f>CLEAN('2025 Original'!M403)</f>
        <v/>
      </c>
      <c r="N217" t="str">
        <f t="shared" si="36"/>
        <v>0.25</v>
      </c>
      <c r="O217" s="70">
        <f t="shared" si="37"/>
        <v>0</v>
      </c>
      <c r="P217">
        <f t="shared" si="38"/>
        <v>0</v>
      </c>
      <c r="Q217">
        <f t="shared" si="39"/>
        <v>0</v>
      </c>
      <c r="S217">
        <f t="shared" si="40"/>
        <v>0</v>
      </c>
      <c r="T217">
        <f t="shared" si="41"/>
        <v>0</v>
      </c>
      <c r="U217">
        <f t="shared" si="42"/>
        <v>0</v>
      </c>
      <c r="V217">
        <f t="shared" si="43"/>
        <v>0</v>
      </c>
      <c r="W217">
        <f t="shared" si="44"/>
        <v>0</v>
      </c>
      <c r="X217">
        <f t="shared" si="45"/>
        <v>0</v>
      </c>
      <c r="Y217">
        <f t="shared" si="46"/>
        <v>12.5</v>
      </c>
      <c r="Z217">
        <f t="shared" si="47"/>
        <v>12.5</v>
      </c>
      <c r="AA217" cm="1">
        <f t="array" ref="AA217">SUMPRODUCT((Z217&lt;$Z$2:$Z$225)/COUNTIF($Z$2:$Z$225,$Z$2:$Z$225))+1</f>
        <v>85.999999999999957</v>
      </c>
    </row>
    <row r="218" spans="1:27" x14ac:dyDescent="0.15">
      <c r="A218" t="str">
        <f>CLEAN('2025 Original'!A278)</f>
        <v>Jaguar Land Rover Limited</v>
      </c>
      <c r="B218" t="str">
        <f>CLEAN('2025 Original'!B278)</f>
        <v>Land Rover</v>
      </c>
      <c r="C218" t="str">
        <f>CLEAN('2025 Original'!C278)</f>
        <v>Range Rover Evoque</v>
      </c>
      <c r="D218" t="str">
        <f>CLEAN('2025 Original'!D278)</f>
        <v>MPV</v>
      </c>
      <c r="E218" t="str">
        <f>CLEAN('2025 Original'!E278)</f>
        <v>0.09</v>
      </c>
      <c r="F218" t="str">
        <f>CLEAN('2025 Original'!F278)</f>
        <v>54% UK</v>
      </c>
      <c r="G218" t="str">
        <f>CLEAN('2025 Original'!G278)</f>
        <v>15% G</v>
      </c>
      <c r="H218" t="str">
        <f>CLEAN('2025 Original'!H278)</f>
        <v>UK</v>
      </c>
      <c r="I218" t="str">
        <f>CLEAN('2025 Original'!I278)</f>
        <v/>
      </c>
      <c r="J218" t="str">
        <f>CLEAN('2025 Original'!J278)</f>
        <v>UK</v>
      </c>
      <c r="K218" t="str">
        <f>CLEAN('2025 Original'!K278)</f>
        <v/>
      </c>
      <c r="L218" t="str">
        <f>CLEAN('2025 Original'!L278)</f>
        <v>US</v>
      </c>
      <c r="M218" t="str">
        <f>CLEAN('2025 Original'!M278)</f>
        <v/>
      </c>
      <c r="N218" t="str">
        <f t="shared" si="36"/>
        <v>0.09</v>
      </c>
      <c r="O218" s="70">
        <f t="shared" si="37"/>
        <v>0</v>
      </c>
      <c r="P218">
        <f t="shared" si="38"/>
        <v>0</v>
      </c>
      <c r="Q218">
        <f t="shared" si="39"/>
        <v>1</v>
      </c>
      <c r="S218">
        <f t="shared" si="40"/>
        <v>0</v>
      </c>
      <c r="T218">
        <f t="shared" si="41"/>
        <v>0</v>
      </c>
      <c r="U218">
        <f t="shared" si="42"/>
        <v>0</v>
      </c>
      <c r="V218">
        <f t="shared" si="43"/>
        <v>7</v>
      </c>
      <c r="W218">
        <f t="shared" si="44"/>
        <v>0</v>
      </c>
      <c r="X218">
        <f t="shared" si="45"/>
        <v>0</v>
      </c>
      <c r="Y218">
        <f t="shared" si="46"/>
        <v>4.5</v>
      </c>
      <c r="Z218">
        <f t="shared" si="47"/>
        <v>11.5</v>
      </c>
      <c r="AA218" cm="1">
        <f t="array" ref="AA218">SUMPRODUCT((Z218&lt;$Z$2:$Z$225)/COUNTIF($Z$2:$Z$225,$Z$2:$Z$225))+1</f>
        <v>86.999999999999957</v>
      </c>
    </row>
    <row r="219" spans="1:27" x14ac:dyDescent="0.15">
      <c r="A219" t="str">
        <f>CLEAN('2025 Original'!A271)</f>
        <v>Jaguar Land Rover Limited</v>
      </c>
      <c r="B219" t="str">
        <f>CLEAN('2025 Original'!B271)</f>
        <v>Land Rover</v>
      </c>
      <c r="C219" t="str">
        <f>CLEAN('2025 Original'!C271)</f>
        <v>Discovery Sport</v>
      </c>
      <c r="D219" t="str">
        <f>CLEAN('2025 Original'!D271)</f>
        <v>MPV</v>
      </c>
      <c r="E219" t="str">
        <f>CLEAN('2025 Original'!E271)</f>
        <v>0.07</v>
      </c>
      <c r="F219" t="str">
        <f>CLEAN('2025 Original'!F271)</f>
        <v>50% UK</v>
      </c>
      <c r="G219" t="str">
        <f>CLEAN('2025 Original'!G271)</f>
        <v/>
      </c>
      <c r="H219" t="str">
        <f>CLEAN('2025 Original'!H271)</f>
        <v>UK</v>
      </c>
      <c r="I219" t="str">
        <f>CLEAN('2025 Original'!I271)</f>
        <v/>
      </c>
      <c r="J219" t="str">
        <f>CLEAN('2025 Original'!J271)</f>
        <v>UK</v>
      </c>
      <c r="K219" t="str">
        <f>CLEAN('2025 Original'!K271)</f>
        <v/>
      </c>
      <c r="L219" t="str">
        <f>CLEAN('2025 Original'!L271)</f>
        <v>US</v>
      </c>
      <c r="M219" t="str">
        <f>CLEAN('2025 Original'!M271)</f>
        <v/>
      </c>
      <c r="N219" t="str">
        <f t="shared" si="36"/>
        <v>0.07</v>
      </c>
      <c r="O219" s="70">
        <f t="shared" si="37"/>
        <v>0</v>
      </c>
      <c r="P219">
        <f t="shared" si="38"/>
        <v>0</v>
      </c>
      <c r="Q219">
        <f t="shared" si="39"/>
        <v>1</v>
      </c>
      <c r="S219">
        <f t="shared" si="40"/>
        <v>0</v>
      </c>
      <c r="T219">
        <f t="shared" si="41"/>
        <v>0</v>
      </c>
      <c r="U219">
        <f t="shared" si="42"/>
        <v>0</v>
      </c>
      <c r="V219">
        <f t="shared" si="43"/>
        <v>7</v>
      </c>
      <c r="W219">
        <f t="shared" si="44"/>
        <v>0</v>
      </c>
      <c r="X219">
        <f t="shared" si="45"/>
        <v>0</v>
      </c>
      <c r="Y219">
        <f t="shared" si="46"/>
        <v>3.5000000000000004</v>
      </c>
      <c r="Z219">
        <f t="shared" si="47"/>
        <v>10.5</v>
      </c>
      <c r="AA219" cm="1">
        <f t="array" ref="AA219">SUMPRODUCT((Z219&lt;$Z$2:$Z$225)/COUNTIF($Z$2:$Z$225,$Z$2:$Z$225))+1</f>
        <v>87.999999999999957</v>
      </c>
    </row>
    <row r="220" spans="1:27" x14ac:dyDescent="0.15">
      <c r="A220" t="str">
        <f>CLEAN('2025 Original'!A248)</f>
        <v>Hyundai Motor Company</v>
      </c>
      <c r="B220" t="str">
        <f>CLEAN('2025 Original'!B248)</f>
        <v>Hyundai</v>
      </c>
      <c r="C220" t="str">
        <f>CLEAN('2025 Original'!C248)</f>
        <v>Tucson</v>
      </c>
      <c r="D220" t="str">
        <f>CLEAN('2025 Original'!D248)</f>
        <v>MPV</v>
      </c>
      <c r="E220" t="str">
        <f>CLEAN('2025 Original'!E248)</f>
        <v>0.15</v>
      </c>
      <c r="F220" t="str">
        <f>CLEAN('2025 Original'!F248)</f>
        <v>55% K</v>
      </c>
      <c r="G220" t="str">
        <f>CLEAN('2025 Original'!G248)</f>
        <v>30% M</v>
      </c>
      <c r="H220" t="str">
        <f>CLEAN('2025 Original'!H248)</f>
        <v>M</v>
      </c>
      <c r="I220" t="str">
        <f>CLEAN('2025 Original'!I248)</f>
        <v/>
      </c>
      <c r="J220" t="str">
        <f>CLEAN('2025 Original'!J248)</f>
        <v>K</v>
      </c>
      <c r="K220" t="str">
        <f>CLEAN('2025 Original'!K248)</f>
        <v/>
      </c>
      <c r="L220" t="str">
        <f>CLEAN('2025 Original'!L248)</f>
        <v>K</v>
      </c>
      <c r="M220" t="str">
        <f>CLEAN('2025 Original'!M248)</f>
        <v/>
      </c>
      <c r="N220" t="str">
        <f t="shared" si="36"/>
        <v>0.15</v>
      </c>
      <c r="O220" s="70">
        <f t="shared" si="37"/>
        <v>0</v>
      </c>
      <c r="P220">
        <f t="shared" si="38"/>
        <v>0</v>
      </c>
      <c r="Q220">
        <f t="shared" si="39"/>
        <v>0</v>
      </c>
      <c r="S220">
        <f t="shared" si="40"/>
        <v>0</v>
      </c>
      <c r="T220">
        <f t="shared" si="41"/>
        <v>0</v>
      </c>
      <c r="U220">
        <f t="shared" si="42"/>
        <v>0</v>
      </c>
      <c r="V220">
        <f t="shared" si="43"/>
        <v>0</v>
      </c>
      <c r="W220">
        <f t="shared" si="44"/>
        <v>0</v>
      </c>
      <c r="X220">
        <f t="shared" si="45"/>
        <v>0</v>
      </c>
      <c r="Y220">
        <f t="shared" si="46"/>
        <v>7.5</v>
      </c>
      <c r="Z220">
        <f t="shared" si="47"/>
        <v>7.5</v>
      </c>
      <c r="AA220" cm="1">
        <f t="array" ref="AA220">SUMPRODUCT((Z220&lt;$Z$2:$Z$225)/COUNTIF($Z$2:$Z$225,$Z$2:$Z$225))+1</f>
        <v>88.999999999999957</v>
      </c>
    </row>
    <row r="221" spans="1:27" x14ac:dyDescent="0.15">
      <c r="A221" t="str">
        <f>CLEAN('2025 Original'!A392)</f>
        <v>Nissan North America, Inc</v>
      </c>
      <c r="B221" t="str">
        <f>CLEAN('2025 Original'!B392)</f>
        <v>Infiniti</v>
      </c>
      <c r="C221" t="str">
        <f>CLEAN('2025 Original'!C392)</f>
        <v>QX55</v>
      </c>
      <c r="D221" t="str">
        <f>CLEAN('2025 Original'!D392)</f>
        <v>MPV</v>
      </c>
      <c r="E221" t="str">
        <f>CLEAN('2025 Original'!E392)</f>
        <v>0.15</v>
      </c>
      <c r="F221" t="str">
        <f>CLEAN('2025 Original'!F392)</f>
        <v>55% M</v>
      </c>
      <c r="G221" t="str">
        <f>CLEAN('2025 Original'!G392)</f>
        <v>25% J</v>
      </c>
      <c r="H221" t="str">
        <f>CLEAN('2025 Original'!H392)</f>
        <v>M</v>
      </c>
      <c r="I221" t="str">
        <f>CLEAN('2025 Original'!I392)</f>
        <v/>
      </c>
      <c r="J221" t="str">
        <f>CLEAN('2025 Original'!J392)</f>
        <v>J</v>
      </c>
      <c r="K221" t="str">
        <f>CLEAN('2025 Original'!K392)</f>
        <v/>
      </c>
      <c r="L221" t="str">
        <f>CLEAN('2025 Original'!L392)</f>
        <v>M</v>
      </c>
      <c r="M221" t="str">
        <f>CLEAN('2025 Original'!M392)</f>
        <v/>
      </c>
      <c r="N221" t="str">
        <f t="shared" si="36"/>
        <v>0.15</v>
      </c>
      <c r="O221" s="70">
        <f t="shared" si="37"/>
        <v>0</v>
      </c>
      <c r="P221">
        <f t="shared" si="38"/>
        <v>0</v>
      </c>
      <c r="Q221">
        <f t="shared" si="39"/>
        <v>0</v>
      </c>
      <c r="S221">
        <f t="shared" si="40"/>
        <v>0</v>
      </c>
      <c r="T221">
        <f t="shared" si="41"/>
        <v>0</v>
      </c>
      <c r="U221">
        <f t="shared" si="42"/>
        <v>0</v>
      </c>
      <c r="V221">
        <f t="shared" si="43"/>
        <v>0</v>
      </c>
      <c r="W221">
        <f t="shared" si="44"/>
        <v>0</v>
      </c>
      <c r="X221">
        <f t="shared" si="45"/>
        <v>0</v>
      </c>
      <c r="Y221">
        <f t="shared" si="46"/>
        <v>7.5</v>
      </c>
      <c r="Z221">
        <f t="shared" si="47"/>
        <v>7.5</v>
      </c>
      <c r="AA221" cm="1">
        <f t="array" ref="AA221">SUMPRODUCT((Z221&lt;$Z$2:$Z$225)/COUNTIF($Z$2:$Z$225,$Z$2:$Z$225))+1</f>
        <v>88.999999999999957</v>
      </c>
    </row>
    <row r="222" spans="1:27" x14ac:dyDescent="0.15">
      <c r="A222" t="str">
        <f>CLEAN('2025 Original'!A405)</f>
        <v>Nissan North America, Inc</v>
      </c>
      <c r="B222" t="str">
        <f>CLEAN('2025 Original'!B405)</f>
        <v>Nissan</v>
      </c>
      <c r="C222" t="str">
        <f>CLEAN('2025 Original'!C405)</f>
        <v>Versa</v>
      </c>
      <c r="D222" t="str">
        <f>CLEAN('2025 Original'!D405)</f>
        <v>PC</v>
      </c>
      <c r="E222" t="str">
        <f>CLEAN('2025 Original'!E405)</f>
        <v>0.15</v>
      </c>
      <c r="F222" t="str">
        <f>CLEAN('2025 Original'!F405)</f>
        <v>70% M</v>
      </c>
      <c r="G222" t="str">
        <f>CLEAN('2025 Original'!G405)</f>
        <v/>
      </c>
      <c r="H222" t="str">
        <f>CLEAN('2025 Original'!H405)</f>
        <v>M</v>
      </c>
      <c r="I222" t="str">
        <f>CLEAN('2025 Original'!I405)</f>
        <v/>
      </c>
      <c r="J222" t="str">
        <f>CLEAN('2025 Original'!J405)</f>
        <v>M</v>
      </c>
      <c r="K222" t="str">
        <f>CLEAN('2025 Original'!K405)</f>
        <v/>
      </c>
      <c r="L222" t="str">
        <f>CLEAN('2025 Original'!L405)</f>
        <v>SP</v>
      </c>
      <c r="M222" t="str">
        <f>CLEAN('2025 Original'!M405)</f>
        <v/>
      </c>
      <c r="N222" t="str">
        <f t="shared" si="36"/>
        <v>0.15</v>
      </c>
      <c r="O222" s="70">
        <f t="shared" si="37"/>
        <v>0</v>
      </c>
      <c r="P222">
        <f t="shared" si="38"/>
        <v>0</v>
      </c>
      <c r="Q222">
        <f t="shared" si="39"/>
        <v>0</v>
      </c>
      <c r="S222">
        <f t="shared" si="40"/>
        <v>0</v>
      </c>
      <c r="T222">
        <f t="shared" si="41"/>
        <v>0</v>
      </c>
      <c r="U222">
        <f t="shared" si="42"/>
        <v>0</v>
      </c>
      <c r="V222">
        <f t="shared" si="43"/>
        <v>0</v>
      </c>
      <c r="W222">
        <f t="shared" si="44"/>
        <v>0</v>
      </c>
      <c r="X222">
        <f t="shared" si="45"/>
        <v>0</v>
      </c>
      <c r="Y222">
        <f t="shared" si="46"/>
        <v>7.5</v>
      </c>
      <c r="Z222">
        <f t="shared" si="47"/>
        <v>7.5</v>
      </c>
      <c r="AA222" cm="1">
        <f t="array" ref="AA222">SUMPRODUCT((Z222&lt;$Z$2:$Z$225)/COUNTIF($Z$2:$Z$225,$Z$2:$Z$225))+1</f>
        <v>88.999999999999957</v>
      </c>
    </row>
    <row r="223" spans="1:27" x14ac:dyDescent="0.15">
      <c r="A223" t="str">
        <f>CLEAN('2025 Original'!A406)</f>
        <v>Nissan North America, Inc</v>
      </c>
      <c r="B223" t="str">
        <f>CLEAN('2025 Original'!B406)</f>
        <v>Nissan</v>
      </c>
      <c r="C223" t="str">
        <f>CLEAN('2025 Original'!C406)</f>
        <v>Versa</v>
      </c>
      <c r="D223" t="str">
        <f>CLEAN('2025 Original'!D406)</f>
        <v>PC</v>
      </c>
      <c r="E223" t="str">
        <f>CLEAN('2025 Original'!E406)</f>
        <v>0.15</v>
      </c>
      <c r="F223" t="str">
        <f>CLEAN('2025 Original'!F406)</f>
        <v>70% M</v>
      </c>
      <c r="G223" t="str">
        <f>CLEAN('2025 Original'!G406)</f>
        <v/>
      </c>
      <c r="H223" t="str">
        <f>CLEAN('2025 Original'!H406)</f>
        <v>M</v>
      </c>
      <c r="I223" t="str">
        <f>CLEAN('2025 Original'!I406)</f>
        <v/>
      </c>
      <c r="J223" t="str">
        <f>CLEAN('2025 Original'!J406)</f>
        <v>M</v>
      </c>
      <c r="K223" t="str">
        <f>CLEAN('2025 Original'!K406)</f>
        <v/>
      </c>
      <c r="L223" t="str">
        <f>CLEAN('2025 Original'!L406)</f>
        <v>M</v>
      </c>
      <c r="M223" t="str">
        <f>CLEAN('2025 Original'!M406)</f>
        <v/>
      </c>
      <c r="N223" t="str">
        <f t="shared" si="36"/>
        <v>0.15</v>
      </c>
      <c r="O223" s="70">
        <f t="shared" si="37"/>
        <v>0</v>
      </c>
      <c r="P223">
        <f t="shared" si="38"/>
        <v>0</v>
      </c>
      <c r="Q223">
        <f t="shared" si="39"/>
        <v>0</v>
      </c>
      <c r="S223">
        <f t="shared" si="40"/>
        <v>0</v>
      </c>
      <c r="T223">
        <f t="shared" si="41"/>
        <v>0</v>
      </c>
      <c r="U223">
        <f t="shared" si="42"/>
        <v>0</v>
      </c>
      <c r="V223">
        <f t="shared" si="43"/>
        <v>0</v>
      </c>
      <c r="W223">
        <f t="shared" si="44"/>
        <v>0</v>
      </c>
      <c r="X223">
        <f t="shared" si="45"/>
        <v>0</v>
      </c>
      <c r="Y223">
        <f t="shared" si="46"/>
        <v>7.5</v>
      </c>
      <c r="Z223">
        <f t="shared" si="47"/>
        <v>7.5</v>
      </c>
      <c r="AA223" cm="1">
        <f t="array" ref="AA223">SUMPRODUCT((Z223&lt;$Z$2:$Z$225)/COUNTIF($Z$2:$Z$225,$Z$2:$Z$225))+1</f>
        <v>88.999999999999957</v>
      </c>
    </row>
    <row r="224" spans="1:27" x14ac:dyDescent="0.15">
      <c r="A224" t="str">
        <f>CLEAN('2025 Original'!A100)</f>
        <v>Fiat Chrysler</v>
      </c>
      <c r="B224" t="str">
        <f>CLEAN('2025 Original'!B100)</f>
        <v>Alfa Romeo</v>
      </c>
      <c r="C224" t="str">
        <f>CLEAN('2025 Original'!C100)</f>
        <v>Giulia</v>
      </c>
      <c r="D224" t="str">
        <f>CLEAN('2025 Original'!D100)</f>
        <v>PC</v>
      </c>
      <c r="E224" t="str">
        <f>CLEAN('2025 Original'!E100)</f>
        <v>0</v>
      </c>
      <c r="F224" t="str">
        <f>CLEAN('2025 Original'!F100)</f>
        <v>69% I</v>
      </c>
      <c r="G224" t="str">
        <f>CLEAN('2025 Original'!G100)</f>
        <v/>
      </c>
      <c r="H224" t="str">
        <f>CLEAN('2025 Original'!H100)</f>
        <v>I</v>
      </c>
      <c r="I224" t="str">
        <f>CLEAN('2025 Original'!I100)</f>
        <v/>
      </c>
      <c r="J224" t="str">
        <f>CLEAN('2025 Original'!J100)</f>
        <v>I</v>
      </c>
      <c r="K224" t="str">
        <f>CLEAN('2025 Original'!K100)</f>
        <v/>
      </c>
      <c r="L224" t="str">
        <f>CLEAN('2025 Original'!L100)</f>
        <v>G</v>
      </c>
      <c r="M224" t="str">
        <f>CLEAN('2025 Original'!M100)</f>
        <v>I</v>
      </c>
      <c r="N224" t="str">
        <f t="shared" si="36"/>
        <v>0</v>
      </c>
      <c r="O224" s="70">
        <f t="shared" si="37"/>
        <v>0</v>
      </c>
      <c r="P224">
        <f t="shared" si="38"/>
        <v>0</v>
      </c>
      <c r="Q224">
        <f t="shared" si="39"/>
        <v>0</v>
      </c>
      <c r="R224">
        <v>0.5</v>
      </c>
      <c r="S224">
        <f t="shared" si="40"/>
        <v>3</v>
      </c>
      <c r="T224">
        <f t="shared" si="41"/>
        <v>0</v>
      </c>
      <c r="U224">
        <f t="shared" si="42"/>
        <v>3</v>
      </c>
      <c r="V224">
        <f t="shared" si="43"/>
        <v>0</v>
      </c>
      <c r="W224">
        <f t="shared" si="44"/>
        <v>0</v>
      </c>
      <c r="X224">
        <f t="shared" si="45"/>
        <v>0</v>
      </c>
      <c r="Y224">
        <f t="shared" si="46"/>
        <v>0</v>
      </c>
      <c r="Z224">
        <f t="shared" si="47"/>
        <v>6</v>
      </c>
      <c r="AA224" cm="1">
        <f t="array" ref="AA224">SUMPRODUCT((Z224&lt;$Z$2:$Z$225)/COUNTIF($Z$2:$Z$225,$Z$2:$Z$225))+1</f>
        <v>89.999999999999957</v>
      </c>
    </row>
    <row r="225" spans="1:27" x14ac:dyDescent="0.15">
      <c r="A225" t="str">
        <f>CLEAN('2025 Original'!A101)</f>
        <v>Fiat Chrysler</v>
      </c>
      <c r="B225" t="str">
        <f>CLEAN('2025 Original'!B101)</f>
        <v>Alfa Romeo</v>
      </c>
      <c r="C225" t="str">
        <f>CLEAN('2025 Original'!C101)</f>
        <v>Stelvio</v>
      </c>
      <c r="D225" t="str">
        <f>CLEAN('2025 Original'!D101)</f>
        <v>MPV</v>
      </c>
      <c r="E225" t="str">
        <f>CLEAN('2025 Original'!E101)</f>
        <v>0</v>
      </c>
      <c r="F225" t="str">
        <f>CLEAN('2025 Original'!F101)</f>
        <v>55% I</v>
      </c>
      <c r="G225" t="str">
        <f>CLEAN('2025 Original'!G101)</f>
        <v>13% F</v>
      </c>
      <c r="H225" t="str">
        <f>CLEAN('2025 Original'!H101)</f>
        <v>I</v>
      </c>
      <c r="I225" t="str">
        <f>CLEAN('2025 Original'!I101)</f>
        <v/>
      </c>
      <c r="J225" t="str">
        <f>CLEAN('2025 Original'!J101)</f>
        <v>I</v>
      </c>
      <c r="K225" t="str">
        <f>CLEAN('2025 Original'!K101)</f>
        <v/>
      </c>
      <c r="L225" t="str">
        <f>CLEAN('2025 Original'!L101)</f>
        <v>G</v>
      </c>
      <c r="M225" t="str">
        <f>CLEAN('2025 Original'!M101)</f>
        <v>I</v>
      </c>
      <c r="N225" t="str">
        <f t="shared" si="36"/>
        <v>0</v>
      </c>
      <c r="O225" s="70">
        <f t="shared" si="37"/>
        <v>0</v>
      </c>
      <c r="P225">
        <f t="shared" si="38"/>
        <v>0</v>
      </c>
      <c r="Q225">
        <f t="shared" si="39"/>
        <v>0</v>
      </c>
      <c r="R225">
        <v>0.5</v>
      </c>
      <c r="S225">
        <f t="shared" si="40"/>
        <v>3</v>
      </c>
      <c r="T225">
        <f t="shared" si="41"/>
        <v>0</v>
      </c>
      <c r="U225">
        <f t="shared" si="42"/>
        <v>3</v>
      </c>
      <c r="V225">
        <f t="shared" si="43"/>
        <v>0</v>
      </c>
      <c r="W225">
        <f t="shared" si="44"/>
        <v>0</v>
      </c>
      <c r="X225">
        <f t="shared" si="45"/>
        <v>0</v>
      </c>
      <c r="Y225">
        <f t="shared" si="46"/>
        <v>0</v>
      </c>
      <c r="Z225">
        <f t="shared" si="47"/>
        <v>6</v>
      </c>
      <c r="AA225" cm="1">
        <f t="array" ref="AA225">SUMPRODUCT((Z225&lt;$Z$2:$Z$225)/COUNTIF($Z$2:$Z$225,$Z$2:$Z$225))+1</f>
        <v>89.999999999999957</v>
      </c>
    </row>
    <row r="226" spans="1:27" x14ac:dyDescent="0.15">
      <c r="A226" t="str">
        <f>CLEAN('2025 Original'!A107)</f>
        <v>Fiat Chrysler</v>
      </c>
      <c r="B226" t="str">
        <f>CLEAN('2025 Original'!B107)</f>
        <v>Fiat</v>
      </c>
      <c r="C226" t="str">
        <f>CLEAN('2025 Original'!C107)</f>
        <v>500E</v>
      </c>
      <c r="D226" t="str">
        <f>CLEAN('2025 Original'!D107)</f>
        <v>MPV</v>
      </c>
      <c r="E226" t="str">
        <f>CLEAN('2025 Original'!E107)</f>
        <v>0</v>
      </c>
      <c r="F226" t="str">
        <f>CLEAN('2025 Original'!F107)</f>
        <v>40% H</v>
      </c>
      <c r="G226" t="str">
        <f>CLEAN('2025 Original'!G107)</f>
        <v>35% I</v>
      </c>
      <c r="H226" t="str">
        <f>CLEAN('2025 Original'!H107)</f>
        <v>I</v>
      </c>
      <c r="I226" t="str">
        <f>CLEAN('2025 Original'!I107)</f>
        <v/>
      </c>
      <c r="J226" t="str">
        <f>CLEAN('2025 Original'!J107)</f>
        <v>I</v>
      </c>
      <c r="K226" t="str">
        <f>CLEAN('2025 Original'!K107)</f>
        <v/>
      </c>
      <c r="L226" t="str">
        <f>CLEAN('2025 Original'!L107)</f>
        <v>I</v>
      </c>
      <c r="M226" t="str">
        <f>CLEAN('2025 Original'!M107)</f>
        <v/>
      </c>
      <c r="N226" t="str">
        <f t="shared" si="36"/>
        <v>0</v>
      </c>
      <c r="O226" s="70">
        <f t="shared" si="37"/>
        <v>0</v>
      </c>
      <c r="P226">
        <f t="shared" si="38"/>
        <v>0</v>
      </c>
      <c r="Q226">
        <f t="shared" si="39"/>
        <v>0</v>
      </c>
      <c r="R226">
        <v>0.5</v>
      </c>
      <c r="S226">
        <f t="shared" si="40"/>
        <v>3</v>
      </c>
      <c r="T226">
        <f t="shared" si="41"/>
        <v>0</v>
      </c>
      <c r="U226">
        <f t="shared" si="42"/>
        <v>3</v>
      </c>
      <c r="V226">
        <f t="shared" si="43"/>
        <v>0</v>
      </c>
      <c r="W226">
        <f t="shared" si="44"/>
        <v>0</v>
      </c>
      <c r="X226">
        <f t="shared" si="45"/>
        <v>0</v>
      </c>
      <c r="Y226">
        <f t="shared" si="46"/>
        <v>0</v>
      </c>
      <c r="Z226">
        <f t="shared" si="47"/>
        <v>6</v>
      </c>
      <c r="AA226" cm="1">
        <f t="array" ref="AA226">SUMPRODUCT((Z226&lt;$Z$2:$Z$225)/COUNTIF($Z$2:$Z$225,$Z$2:$Z$225))+1</f>
        <v>89.999999999999957</v>
      </c>
    </row>
    <row r="227" spans="1:27" x14ac:dyDescent="0.15">
      <c r="A227" t="str">
        <f>CLEAN('2025 Original'!A308)</f>
        <v>Lotus Cars Ltd.</v>
      </c>
      <c r="B227" t="str">
        <f>CLEAN('2025 Original'!B308)</f>
        <v>Lotus</v>
      </c>
      <c r="C227" t="str">
        <f>CLEAN('2025 Original'!C308)</f>
        <v>Emira V6</v>
      </c>
      <c r="D227" t="str">
        <f>CLEAN('2025 Original'!D308)</f>
        <v>PC</v>
      </c>
      <c r="E227" t="str">
        <f>CLEAN('2025 Original'!E308)</f>
        <v>0.1</v>
      </c>
      <c r="F227" t="str">
        <f>CLEAN('2025 Original'!F308)</f>
        <v>35% UK</v>
      </c>
      <c r="G227" t="str">
        <f>CLEAN('2025 Original'!G308)</f>
        <v/>
      </c>
      <c r="H227" t="str">
        <f>CLEAN('2025 Original'!H308)</f>
        <v>UK</v>
      </c>
      <c r="I227" t="str">
        <f>CLEAN('2025 Original'!I308)</f>
        <v/>
      </c>
      <c r="J227" t="str">
        <f>CLEAN('2025 Original'!J308)</f>
        <v>J</v>
      </c>
      <c r="K227" t="str">
        <f>CLEAN('2025 Original'!K308)</f>
        <v/>
      </c>
      <c r="L227" t="str">
        <f>CLEAN('2025 Original'!L308)</f>
        <v>J</v>
      </c>
      <c r="M227" t="str">
        <f>CLEAN('2025 Original'!M308)</f>
        <v/>
      </c>
      <c r="N227" t="str">
        <f t="shared" si="36"/>
        <v>0.1</v>
      </c>
      <c r="O227" s="70">
        <f t="shared" si="37"/>
        <v>0</v>
      </c>
      <c r="P227">
        <f t="shared" si="38"/>
        <v>0</v>
      </c>
      <c r="Q227">
        <f t="shared" si="39"/>
        <v>0</v>
      </c>
      <c r="S227">
        <f t="shared" si="40"/>
        <v>0</v>
      </c>
      <c r="T227">
        <f t="shared" si="41"/>
        <v>0</v>
      </c>
      <c r="U227">
        <f t="shared" si="42"/>
        <v>0</v>
      </c>
      <c r="V227">
        <f t="shared" si="43"/>
        <v>0</v>
      </c>
      <c r="W227">
        <f t="shared" si="44"/>
        <v>0</v>
      </c>
      <c r="X227">
        <f t="shared" si="45"/>
        <v>0</v>
      </c>
      <c r="Y227">
        <f t="shared" si="46"/>
        <v>5</v>
      </c>
      <c r="Z227">
        <f t="shared" si="47"/>
        <v>5</v>
      </c>
      <c r="AA227" cm="1">
        <f t="array" ref="AA227">SUMPRODUCT((Z227&lt;$Z$2:$Z$225)/COUNTIF($Z$2:$Z$225,$Z$2:$Z$225))+1</f>
        <v>90.999999999999957</v>
      </c>
    </row>
    <row r="228" spans="1:27" x14ac:dyDescent="0.15">
      <c r="A228" t="str">
        <f>CLEAN('2025 Original'!A309)</f>
        <v>Mazda Motor Corporation</v>
      </c>
      <c r="B228" t="str">
        <f>CLEAN('2025 Original'!B309)</f>
        <v>Mazda</v>
      </c>
      <c r="C228" t="str">
        <f>CLEAN('2025 Original'!C309)</f>
        <v>CX-30</v>
      </c>
      <c r="D228" t="str">
        <f>CLEAN('2025 Original'!D309)</f>
        <v>PC</v>
      </c>
      <c r="E228" t="str">
        <f>CLEAN('2025 Original'!E309)</f>
        <v>0.1</v>
      </c>
      <c r="F228" t="str">
        <f>CLEAN('2025 Original'!F309)</f>
        <v>65% M</v>
      </c>
      <c r="G228" t="str">
        <f>CLEAN('2025 Original'!G309)</f>
        <v>15% J</v>
      </c>
      <c r="H228" t="str">
        <f>CLEAN('2025 Original'!H309)</f>
        <v>M</v>
      </c>
      <c r="I228" t="str">
        <f>CLEAN('2025 Original'!I309)</f>
        <v/>
      </c>
      <c r="J228" t="str">
        <f>CLEAN('2025 Original'!J309)</f>
        <v>M</v>
      </c>
      <c r="K228" t="str">
        <f>CLEAN('2025 Original'!K309)</f>
        <v>J</v>
      </c>
      <c r="L228" t="str">
        <f>CLEAN('2025 Original'!L309)</f>
        <v>TH</v>
      </c>
      <c r="M228" t="str">
        <f>CLEAN('2025 Original'!M309)</f>
        <v>J</v>
      </c>
      <c r="N228" t="str">
        <f t="shared" si="36"/>
        <v>0.1</v>
      </c>
      <c r="O228" s="70">
        <f t="shared" si="37"/>
        <v>0</v>
      </c>
      <c r="P228">
        <f t="shared" si="38"/>
        <v>0</v>
      </c>
      <c r="Q228">
        <f t="shared" si="39"/>
        <v>0</v>
      </c>
      <c r="S228">
        <f t="shared" si="40"/>
        <v>0</v>
      </c>
      <c r="T228">
        <f t="shared" si="41"/>
        <v>0</v>
      </c>
      <c r="U228">
        <f t="shared" si="42"/>
        <v>0</v>
      </c>
      <c r="V228">
        <f t="shared" si="43"/>
        <v>0</v>
      </c>
      <c r="W228">
        <f t="shared" si="44"/>
        <v>0</v>
      </c>
      <c r="X228">
        <f t="shared" si="45"/>
        <v>0</v>
      </c>
      <c r="Y228">
        <f t="shared" si="46"/>
        <v>5</v>
      </c>
      <c r="Z228">
        <f t="shared" si="47"/>
        <v>5</v>
      </c>
      <c r="AA228" cm="1">
        <f t="array" ref="AA228">SUMPRODUCT((Z228&lt;$Z$2:$Z$225)/COUNTIF($Z$2:$Z$225,$Z$2:$Z$225))+1</f>
        <v>90.999999999999957</v>
      </c>
    </row>
    <row r="229" spans="1:27" x14ac:dyDescent="0.15">
      <c r="A229" t="str">
        <f>CLEAN('2025 Original'!A318)</f>
        <v>Mazda Motor Corporation</v>
      </c>
      <c r="B229" t="str">
        <f>CLEAN('2025 Original'!B318)</f>
        <v>Mazda</v>
      </c>
      <c r="C229" t="str">
        <f>CLEAN('2025 Original'!C318)</f>
        <v>Mazda3</v>
      </c>
      <c r="D229" t="str">
        <f>CLEAN('2025 Original'!D318)</f>
        <v>PC</v>
      </c>
      <c r="E229" t="str">
        <f>CLEAN('2025 Original'!E318)</f>
        <v>0.1</v>
      </c>
      <c r="F229" t="str">
        <f>CLEAN('2025 Original'!F318)</f>
        <v>65% M</v>
      </c>
      <c r="G229" t="str">
        <f>CLEAN('2025 Original'!G318)</f>
        <v>15% J</v>
      </c>
      <c r="H229" t="str">
        <f>CLEAN('2025 Original'!H318)</f>
        <v>M</v>
      </c>
      <c r="I229" t="str">
        <f>CLEAN('2025 Original'!I318)</f>
        <v/>
      </c>
      <c r="J229" t="str">
        <f>CLEAN('2025 Original'!J318)</f>
        <v>M</v>
      </c>
      <c r="K229" t="str">
        <f>CLEAN('2025 Original'!K318)</f>
        <v>J</v>
      </c>
      <c r="L229" t="str">
        <f>CLEAN('2025 Original'!L318)</f>
        <v>TH</v>
      </c>
      <c r="M229" t="str">
        <f>CLEAN('2025 Original'!M318)</f>
        <v>J</v>
      </c>
      <c r="N229" t="str">
        <f t="shared" si="36"/>
        <v>0.1</v>
      </c>
      <c r="O229" s="70">
        <f t="shared" si="37"/>
        <v>0</v>
      </c>
      <c r="P229">
        <f t="shared" si="38"/>
        <v>0</v>
      </c>
      <c r="Q229">
        <f t="shared" si="39"/>
        <v>0</v>
      </c>
      <c r="S229">
        <f t="shared" si="40"/>
        <v>0</v>
      </c>
      <c r="T229">
        <f t="shared" si="41"/>
        <v>0</v>
      </c>
      <c r="U229">
        <f t="shared" si="42"/>
        <v>0</v>
      </c>
      <c r="V229">
        <f t="shared" si="43"/>
        <v>0</v>
      </c>
      <c r="W229">
        <f t="shared" si="44"/>
        <v>0</v>
      </c>
      <c r="X229">
        <f t="shared" si="45"/>
        <v>0</v>
      </c>
      <c r="Y229">
        <f t="shared" si="46"/>
        <v>5</v>
      </c>
      <c r="Z229">
        <f t="shared" si="47"/>
        <v>5</v>
      </c>
      <c r="AA229" cm="1">
        <f t="array" ref="AA229">SUMPRODUCT((Z229&lt;$Z$2:$Z$225)/COUNTIF($Z$2:$Z$225,$Z$2:$Z$225))+1</f>
        <v>90.999999999999957</v>
      </c>
    </row>
    <row r="230" spans="1:27" x14ac:dyDescent="0.15">
      <c r="A230" t="str">
        <f>CLEAN('2025 Original'!A391)</f>
        <v>Nissan North America, Inc</v>
      </c>
      <c r="B230" t="str">
        <f>CLEAN('2025 Original'!B391)</f>
        <v>Infiniti</v>
      </c>
      <c r="C230" t="str">
        <f>CLEAN('2025 Original'!C391)</f>
        <v>QX50</v>
      </c>
      <c r="D230" t="str">
        <f>CLEAN('2025 Original'!D391)</f>
        <v>MPV</v>
      </c>
      <c r="E230" t="str">
        <f>CLEAN('2025 Original'!E391)</f>
        <v>0.1</v>
      </c>
      <c r="F230" t="str">
        <f>CLEAN('2025 Original'!F391)</f>
        <v>45% M</v>
      </c>
      <c r="G230" t="str">
        <f>CLEAN('2025 Original'!G391)</f>
        <v>30% J</v>
      </c>
      <c r="H230" t="str">
        <f>CLEAN('2025 Original'!H391)</f>
        <v>M</v>
      </c>
      <c r="I230" t="str">
        <f>CLEAN('2025 Original'!I391)</f>
        <v/>
      </c>
      <c r="J230" t="str">
        <f>CLEAN('2025 Original'!J391)</f>
        <v>J</v>
      </c>
      <c r="K230" t="str">
        <f>CLEAN('2025 Original'!K391)</f>
        <v/>
      </c>
      <c r="L230" t="str">
        <f>CLEAN('2025 Original'!L391)</f>
        <v>M</v>
      </c>
      <c r="M230" t="str">
        <f>CLEAN('2025 Original'!M391)</f>
        <v/>
      </c>
      <c r="N230" t="str">
        <f t="shared" si="36"/>
        <v>0.1</v>
      </c>
      <c r="O230" s="70">
        <f t="shared" si="37"/>
        <v>0</v>
      </c>
      <c r="P230">
        <f t="shared" si="38"/>
        <v>0</v>
      </c>
      <c r="Q230">
        <f t="shared" si="39"/>
        <v>0</v>
      </c>
      <c r="S230">
        <f t="shared" si="40"/>
        <v>0</v>
      </c>
      <c r="T230">
        <f t="shared" si="41"/>
        <v>0</v>
      </c>
      <c r="U230">
        <f t="shared" si="42"/>
        <v>0</v>
      </c>
      <c r="V230">
        <f t="shared" si="43"/>
        <v>0</v>
      </c>
      <c r="W230">
        <f t="shared" si="44"/>
        <v>0</v>
      </c>
      <c r="X230">
        <f t="shared" si="45"/>
        <v>0</v>
      </c>
      <c r="Y230">
        <f t="shared" si="46"/>
        <v>5</v>
      </c>
      <c r="Z230">
        <f t="shared" si="47"/>
        <v>5</v>
      </c>
      <c r="AA230" cm="1">
        <f t="array" ref="AA230">SUMPRODUCT((Z230&lt;$Z$2:$Z$225)/COUNTIF($Z$2:$Z$225,$Z$2:$Z$225))+1</f>
        <v>90.999999999999957</v>
      </c>
    </row>
    <row r="231" spans="1:27" x14ac:dyDescent="0.15">
      <c r="A231" t="str">
        <f>CLEAN('2025 Original'!A398)</f>
        <v>Nissan North America, Inc</v>
      </c>
      <c r="B231" t="str">
        <f>CLEAN('2025 Original'!B398)</f>
        <v>Nissan</v>
      </c>
      <c r="C231" t="str">
        <f>CLEAN('2025 Original'!C398)</f>
        <v>Kicks</v>
      </c>
      <c r="D231" t="str">
        <f>CLEAN('2025 Original'!D398)</f>
        <v>PC</v>
      </c>
      <c r="E231" t="str">
        <f>CLEAN('2025 Original'!E398)</f>
        <v>0.1</v>
      </c>
      <c r="F231" t="str">
        <f>CLEAN('2025 Original'!F398)</f>
        <v>65% M</v>
      </c>
      <c r="G231" t="str">
        <f>CLEAN('2025 Original'!G398)</f>
        <v/>
      </c>
      <c r="H231" t="str">
        <f>CLEAN('2025 Original'!H398)</f>
        <v>M</v>
      </c>
      <c r="I231" t="str">
        <f>CLEAN('2025 Original'!I398)</f>
        <v/>
      </c>
      <c r="J231" t="str">
        <f>CLEAN('2025 Original'!J398)</f>
        <v>M</v>
      </c>
      <c r="K231" t="str">
        <f>CLEAN('2025 Original'!K398)</f>
        <v/>
      </c>
      <c r="L231" t="str">
        <f>CLEAN('2025 Original'!L398)</f>
        <v>M</v>
      </c>
      <c r="M231" t="str">
        <f>CLEAN('2025 Original'!M398)</f>
        <v/>
      </c>
      <c r="N231" t="str">
        <f t="shared" si="36"/>
        <v>0.1</v>
      </c>
      <c r="O231" s="70">
        <f t="shared" si="37"/>
        <v>0</v>
      </c>
      <c r="P231">
        <f t="shared" si="38"/>
        <v>0</v>
      </c>
      <c r="Q231">
        <f t="shared" si="39"/>
        <v>0</v>
      </c>
      <c r="S231">
        <f t="shared" si="40"/>
        <v>0</v>
      </c>
      <c r="T231">
        <f t="shared" si="41"/>
        <v>0</v>
      </c>
      <c r="U231">
        <f t="shared" si="42"/>
        <v>0</v>
      </c>
      <c r="V231">
        <f t="shared" si="43"/>
        <v>0</v>
      </c>
      <c r="W231">
        <f t="shared" si="44"/>
        <v>0</v>
      </c>
      <c r="X231">
        <f t="shared" si="45"/>
        <v>0</v>
      </c>
      <c r="Y231">
        <f t="shared" si="46"/>
        <v>5</v>
      </c>
      <c r="Z231">
        <f t="shared" si="47"/>
        <v>5</v>
      </c>
      <c r="AA231" cm="1">
        <f t="array" ref="AA231">SUMPRODUCT((Z231&lt;$Z$2:$Z$225)/COUNTIF($Z$2:$Z$225,$Z$2:$Z$225))+1</f>
        <v>90.999999999999957</v>
      </c>
    </row>
    <row r="232" spans="1:27" x14ac:dyDescent="0.15">
      <c r="A232" t="str">
        <f>CLEAN('2025 Original'!A404)</f>
        <v>Nissan North America, Inc</v>
      </c>
      <c r="B232" t="str">
        <f>CLEAN('2025 Original'!B404)</f>
        <v>Nissan</v>
      </c>
      <c r="C232" t="str">
        <f>CLEAN('2025 Original'!C404)</f>
        <v>Sentra</v>
      </c>
      <c r="D232" t="str">
        <f>CLEAN('2025 Original'!D404)</f>
        <v>PC</v>
      </c>
      <c r="E232" t="str">
        <f>CLEAN('2025 Original'!E404)</f>
        <v>0.1</v>
      </c>
      <c r="F232" t="str">
        <f>CLEAN('2025 Original'!F404)</f>
        <v>75% M</v>
      </c>
      <c r="G232" t="str">
        <f>CLEAN('2025 Original'!G404)</f>
        <v/>
      </c>
      <c r="H232" t="str">
        <f>CLEAN('2025 Original'!H404)</f>
        <v>M</v>
      </c>
      <c r="I232" t="str">
        <f>CLEAN('2025 Original'!I404)</f>
        <v/>
      </c>
      <c r="J232" t="str">
        <f>CLEAN('2025 Original'!J404)</f>
        <v>M</v>
      </c>
      <c r="K232" t="str">
        <f>CLEAN('2025 Original'!K404)</f>
        <v/>
      </c>
      <c r="L232" t="str">
        <f>CLEAN('2025 Original'!L404)</f>
        <v>M</v>
      </c>
      <c r="M232" t="str">
        <f>CLEAN('2025 Original'!M404)</f>
        <v/>
      </c>
      <c r="N232" t="str">
        <f t="shared" si="36"/>
        <v>0.1</v>
      </c>
      <c r="O232" s="70">
        <f t="shared" si="37"/>
        <v>0</v>
      </c>
      <c r="P232">
        <f t="shared" si="38"/>
        <v>0</v>
      </c>
      <c r="Q232">
        <f t="shared" si="39"/>
        <v>0</v>
      </c>
      <c r="S232">
        <f t="shared" si="40"/>
        <v>0</v>
      </c>
      <c r="T232">
        <f t="shared" si="41"/>
        <v>0</v>
      </c>
      <c r="U232">
        <f t="shared" si="42"/>
        <v>0</v>
      </c>
      <c r="V232">
        <f t="shared" si="43"/>
        <v>0</v>
      </c>
      <c r="W232">
        <f t="shared" si="44"/>
        <v>0</v>
      </c>
      <c r="X232">
        <f t="shared" si="45"/>
        <v>0</v>
      </c>
      <c r="Y232">
        <f t="shared" si="46"/>
        <v>5</v>
      </c>
      <c r="Z232">
        <f t="shared" si="47"/>
        <v>5</v>
      </c>
      <c r="AA232" cm="1">
        <f t="array" ref="AA232">SUMPRODUCT((Z232&lt;$Z$2:$Z$225)/COUNTIF($Z$2:$Z$225,$Z$2:$Z$225))+1</f>
        <v>90.999999999999957</v>
      </c>
    </row>
    <row r="233" spans="1:27" x14ac:dyDescent="0.15">
      <c r="A233" t="str">
        <f>CLEAN('2025 Original'!A69)</f>
        <v>BMW AG</v>
      </c>
      <c r="B233" t="str">
        <f>CLEAN('2025 Original'!B69)</f>
        <v>BMW</v>
      </c>
      <c r="C233" t="str">
        <f>CLEAN('2025 Original'!C69)</f>
        <v>2 Series Coupe</v>
      </c>
      <c r="D233" t="str">
        <f>CLEAN('2025 Original'!D69)</f>
        <v>PC</v>
      </c>
      <c r="E233" t="str">
        <f>CLEAN('2025 Original'!E69)</f>
        <v>0.08</v>
      </c>
      <c r="F233" t="str">
        <f>CLEAN('2025 Original'!F69)</f>
        <v>22% G</v>
      </c>
      <c r="G233" t="str">
        <f>CLEAN('2025 Original'!G69)</f>
        <v>22% M</v>
      </c>
      <c r="H233" t="str">
        <f>CLEAN('2025 Original'!H69)</f>
        <v>M</v>
      </c>
      <c r="I233" t="str">
        <f>CLEAN('2025 Original'!I69)</f>
        <v/>
      </c>
      <c r="J233" t="str">
        <f>CLEAN('2025 Original'!J69)</f>
        <v>AT</v>
      </c>
      <c r="K233" t="str">
        <f>CLEAN('2025 Original'!K69)</f>
        <v/>
      </c>
      <c r="L233" t="str">
        <f>CLEAN('2025 Original'!L69)</f>
        <v>G</v>
      </c>
      <c r="M233" t="str">
        <f>CLEAN('2025 Original'!M69)</f>
        <v/>
      </c>
      <c r="N233" t="str">
        <f t="shared" si="36"/>
        <v>0.08</v>
      </c>
      <c r="O233" s="70">
        <f t="shared" si="37"/>
        <v>0</v>
      </c>
      <c r="P233">
        <f t="shared" si="38"/>
        <v>0</v>
      </c>
      <c r="Q233">
        <f t="shared" si="39"/>
        <v>0</v>
      </c>
      <c r="R233">
        <v>0</v>
      </c>
      <c r="S233">
        <f t="shared" si="40"/>
        <v>0</v>
      </c>
      <c r="T233">
        <f t="shared" si="41"/>
        <v>0</v>
      </c>
      <c r="U233">
        <f t="shared" si="42"/>
        <v>0</v>
      </c>
      <c r="V233">
        <f t="shared" si="43"/>
        <v>0</v>
      </c>
      <c r="W233">
        <f t="shared" si="44"/>
        <v>0</v>
      </c>
      <c r="X233">
        <f t="shared" si="45"/>
        <v>0</v>
      </c>
      <c r="Y233">
        <f t="shared" si="46"/>
        <v>4</v>
      </c>
      <c r="Z233">
        <f t="shared" si="47"/>
        <v>4</v>
      </c>
      <c r="AA233" cm="1">
        <f t="array" ref="AA233">SUMPRODUCT((Z233&lt;$Z$2:$Z$225)/COUNTIF($Z$2:$Z$225,$Z$2:$Z$225))+1</f>
        <v>90.999999999999957</v>
      </c>
    </row>
    <row r="234" spans="1:27" x14ac:dyDescent="0.15">
      <c r="A234" t="str">
        <f>CLEAN('2025 Original'!A71)</f>
        <v>BMW AG</v>
      </c>
      <c r="B234" t="str">
        <f>CLEAN('2025 Original'!B71)</f>
        <v>BMW</v>
      </c>
      <c r="C234" t="str">
        <f>CLEAN('2025 Original'!C71)</f>
        <v>3 Series Sedan</v>
      </c>
      <c r="D234" t="str">
        <f>CLEAN('2025 Original'!D71)</f>
        <v>PC</v>
      </c>
      <c r="E234" t="str">
        <f>CLEAN('2025 Original'!E71)</f>
        <v>0.08</v>
      </c>
      <c r="F234" t="str">
        <f>CLEAN('2025 Original'!F71)</f>
        <v>24% G</v>
      </c>
      <c r="G234" t="str">
        <f>CLEAN('2025 Original'!G71)</f>
        <v>22% M</v>
      </c>
      <c r="H234" t="str">
        <f>CLEAN('2025 Original'!H71)</f>
        <v>M</v>
      </c>
      <c r="I234" t="str">
        <f>CLEAN('2025 Original'!I71)</f>
        <v/>
      </c>
      <c r="J234" t="str">
        <f>CLEAN('2025 Original'!J71)</f>
        <v>AT</v>
      </c>
      <c r="K234" t="str">
        <f>CLEAN('2025 Original'!K71)</f>
        <v/>
      </c>
      <c r="L234" t="str">
        <f>CLEAN('2025 Original'!L71)</f>
        <v>G</v>
      </c>
      <c r="M234" t="str">
        <f>CLEAN('2025 Original'!M71)</f>
        <v/>
      </c>
      <c r="N234" t="str">
        <f t="shared" si="36"/>
        <v>0.08</v>
      </c>
      <c r="O234" s="70">
        <f t="shared" si="37"/>
        <v>0</v>
      </c>
      <c r="P234">
        <f t="shared" si="38"/>
        <v>0</v>
      </c>
      <c r="Q234">
        <f t="shared" si="39"/>
        <v>0</v>
      </c>
      <c r="R234">
        <v>0</v>
      </c>
      <c r="S234">
        <f t="shared" si="40"/>
        <v>0</v>
      </c>
      <c r="T234">
        <f t="shared" si="41"/>
        <v>0</v>
      </c>
      <c r="U234">
        <f t="shared" si="42"/>
        <v>0</v>
      </c>
      <c r="V234">
        <f t="shared" si="43"/>
        <v>0</v>
      </c>
      <c r="W234">
        <f t="shared" si="44"/>
        <v>0</v>
      </c>
      <c r="X234">
        <f t="shared" si="45"/>
        <v>0</v>
      </c>
      <c r="Y234">
        <f t="shared" si="46"/>
        <v>4</v>
      </c>
      <c r="Z234">
        <f t="shared" si="47"/>
        <v>4</v>
      </c>
      <c r="AA234" cm="1">
        <f t="array" ref="AA234">SUMPRODUCT((Z234&lt;$Z$2:$Z$225)/COUNTIF($Z$2:$Z$225,$Z$2:$Z$225))+1</f>
        <v>90.999999999999957</v>
      </c>
    </row>
    <row r="235" spans="1:27" x14ac:dyDescent="0.15">
      <c r="A235" t="str">
        <f>CLEAN('2025 Original'!A257)</f>
        <v>Jaguar Land Rover Limited</v>
      </c>
      <c r="B235" t="str">
        <f>CLEAN('2025 Original'!B257)</f>
        <v>Jaguar</v>
      </c>
      <c r="C235" t="str">
        <f>CLEAN('2025 Original'!C257)</f>
        <v>F-TYPE Automatic Convertible AWD (V8)</v>
      </c>
      <c r="D235" t="str">
        <f>CLEAN('2025 Original'!D257)</f>
        <v>PC</v>
      </c>
      <c r="E235" t="str">
        <f>CLEAN('2025 Original'!E257)</f>
        <v>0.08</v>
      </c>
      <c r="F235" t="str">
        <f>CLEAN('2025 Original'!F257)</f>
        <v>50% G</v>
      </c>
      <c r="G235" t="str">
        <f>CLEAN('2025 Original'!G257)</f>
        <v>41% UK</v>
      </c>
      <c r="H235" t="str">
        <f>CLEAN('2025 Original'!H257)</f>
        <v>UK</v>
      </c>
      <c r="I235" t="str">
        <f>CLEAN('2025 Original'!I257)</f>
        <v/>
      </c>
      <c r="J235" t="str">
        <f>CLEAN('2025 Original'!J257)</f>
        <v>UK</v>
      </c>
      <c r="K235" t="str">
        <f>CLEAN('2025 Original'!K257)</f>
        <v/>
      </c>
      <c r="L235" t="str">
        <f>CLEAN('2025 Original'!L257)</f>
        <v>G</v>
      </c>
      <c r="M235" t="str">
        <f>CLEAN('2025 Original'!M257)</f>
        <v/>
      </c>
      <c r="N235" t="str">
        <f t="shared" si="36"/>
        <v>0.08</v>
      </c>
      <c r="O235" s="70">
        <f t="shared" si="37"/>
        <v>0</v>
      </c>
      <c r="P235">
        <f t="shared" si="38"/>
        <v>0</v>
      </c>
      <c r="Q235">
        <f t="shared" si="39"/>
        <v>0</v>
      </c>
      <c r="S235">
        <f t="shared" si="40"/>
        <v>0</v>
      </c>
      <c r="T235">
        <f t="shared" si="41"/>
        <v>0</v>
      </c>
      <c r="U235">
        <f t="shared" si="42"/>
        <v>0</v>
      </c>
      <c r="V235">
        <f t="shared" si="43"/>
        <v>0</v>
      </c>
      <c r="W235">
        <f t="shared" si="44"/>
        <v>0</v>
      </c>
      <c r="X235">
        <f t="shared" si="45"/>
        <v>0</v>
      </c>
      <c r="Y235">
        <f t="shared" si="46"/>
        <v>4</v>
      </c>
      <c r="Z235">
        <f t="shared" si="47"/>
        <v>4</v>
      </c>
      <c r="AA235" cm="1">
        <f t="array" ref="AA235">SUMPRODUCT((Z235&lt;$Z$2:$Z$225)/COUNTIF($Z$2:$Z$225,$Z$2:$Z$225))+1</f>
        <v>90.999999999999957</v>
      </c>
    </row>
    <row r="236" spans="1:27" x14ac:dyDescent="0.15">
      <c r="A236" t="str">
        <f>CLEAN('2025 Original'!A258)</f>
        <v>Jaguar Land Rover Limited</v>
      </c>
      <c r="B236" t="str">
        <f>CLEAN('2025 Original'!B258)</f>
        <v>Jaguar</v>
      </c>
      <c r="C236" t="str">
        <f>CLEAN('2025 Original'!C258)</f>
        <v>F-TYPE Automatic Convertible RWD (V8)</v>
      </c>
      <c r="D236" t="str">
        <f>CLEAN('2025 Original'!D258)</f>
        <v>PC</v>
      </c>
      <c r="E236" t="str">
        <f>CLEAN('2025 Original'!E258)</f>
        <v>0.08</v>
      </c>
      <c r="F236" t="str">
        <f>CLEAN('2025 Original'!F258)</f>
        <v>50% G</v>
      </c>
      <c r="G236" t="str">
        <f>CLEAN('2025 Original'!G258)</f>
        <v>41% UK</v>
      </c>
      <c r="H236" t="str">
        <f>CLEAN('2025 Original'!H258)</f>
        <v>UK</v>
      </c>
      <c r="I236" t="str">
        <f>CLEAN('2025 Original'!I258)</f>
        <v/>
      </c>
      <c r="J236" t="str">
        <f>CLEAN('2025 Original'!J258)</f>
        <v>UK</v>
      </c>
      <c r="K236" t="str">
        <f>CLEAN('2025 Original'!K258)</f>
        <v/>
      </c>
      <c r="L236" t="str">
        <f>CLEAN('2025 Original'!L258)</f>
        <v>G</v>
      </c>
      <c r="M236" t="str">
        <f>CLEAN('2025 Original'!M258)</f>
        <v/>
      </c>
      <c r="N236" t="str">
        <f t="shared" si="36"/>
        <v>0.08</v>
      </c>
      <c r="O236" s="70">
        <f t="shared" si="37"/>
        <v>0</v>
      </c>
      <c r="P236">
        <f t="shared" si="38"/>
        <v>0</v>
      </c>
      <c r="Q236">
        <f t="shared" si="39"/>
        <v>0</v>
      </c>
      <c r="S236">
        <f t="shared" si="40"/>
        <v>0</v>
      </c>
      <c r="T236">
        <f t="shared" si="41"/>
        <v>0</v>
      </c>
      <c r="U236">
        <f t="shared" si="42"/>
        <v>0</v>
      </c>
      <c r="V236">
        <f t="shared" si="43"/>
        <v>0</v>
      </c>
      <c r="W236">
        <f t="shared" si="44"/>
        <v>0</v>
      </c>
      <c r="X236">
        <f t="shared" si="45"/>
        <v>0</v>
      </c>
      <c r="Y236">
        <f t="shared" si="46"/>
        <v>4</v>
      </c>
      <c r="Z236">
        <f t="shared" si="47"/>
        <v>4</v>
      </c>
      <c r="AA236" cm="1">
        <f t="array" ref="AA236">SUMPRODUCT((Z236&lt;$Z$2:$Z$225)/COUNTIF($Z$2:$Z$225,$Z$2:$Z$225))+1</f>
        <v>90.999999999999957</v>
      </c>
    </row>
    <row r="237" spans="1:27" x14ac:dyDescent="0.15">
      <c r="A237" t="str">
        <f>CLEAN('2025 Original'!A259)</f>
        <v>Jaguar Land Rover Limited</v>
      </c>
      <c r="B237" t="str">
        <f>CLEAN('2025 Original'!B259)</f>
        <v>Jaguar</v>
      </c>
      <c r="C237" t="str">
        <f>CLEAN('2025 Original'!C259)</f>
        <v>F-TYPE Automatic Coupe AWD (V8)</v>
      </c>
      <c r="D237" t="str">
        <f>CLEAN('2025 Original'!D259)</f>
        <v>PC</v>
      </c>
      <c r="E237" t="str">
        <f>CLEAN('2025 Original'!E259)</f>
        <v>0.08</v>
      </c>
      <c r="F237" t="str">
        <f>CLEAN('2025 Original'!F259)</f>
        <v>50% G</v>
      </c>
      <c r="G237" t="str">
        <f>CLEAN('2025 Original'!G259)</f>
        <v>41% UK</v>
      </c>
      <c r="H237" t="str">
        <f>CLEAN('2025 Original'!H259)</f>
        <v>UK</v>
      </c>
      <c r="I237" t="str">
        <f>CLEAN('2025 Original'!I259)</f>
        <v/>
      </c>
      <c r="J237" t="str">
        <f>CLEAN('2025 Original'!J259)</f>
        <v>UK</v>
      </c>
      <c r="K237" t="str">
        <f>CLEAN('2025 Original'!K259)</f>
        <v/>
      </c>
      <c r="L237" t="str">
        <f>CLEAN('2025 Original'!L259)</f>
        <v>G</v>
      </c>
      <c r="M237" t="str">
        <f>CLEAN('2025 Original'!M259)</f>
        <v/>
      </c>
      <c r="N237" t="str">
        <f t="shared" si="36"/>
        <v>0.08</v>
      </c>
      <c r="O237" s="70">
        <f t="shared" si="37"/>
        <v>0</v>
      </c>
      <c r="P237">
        <f t="shared" si="38"/>
        <v>0</v>
      </c>
      <c r="Q237">
        <f t="shared" si="39"/>
        <v>0</v>
      </c>
      <c r="S237">
        <f t="shared" si="40"/>
        <v>0</v>
      </c>
      <c r="T237">
        <f t="shared" si="41"/>
        <v>0</v>
      </c>
      <c r="U237">
        <f t="shared" si="42"/>
        <v>0</v>
      </c>
      <c r="V237">
        <f t="shared" si="43"/>
        <v>0</v>
      </c>
      <c r="W237">
        <f t="shared" si="44"/>
        <v>0</v>
      </c>
      <c r="X237">
        <f t="shared" si="45"/>
        <v>0</v>
      </c>
      <c r="Y237">
        <f t="shared" si="46"/>
        <v>4</v>
      </c>
      <c r="Z237">
        <f t="shared" si="47"/>
        <v>4</v>
      </c>
      <c r="AA237" cm="1">
        <f t="array" ref="AA237">SUMPRODUCT((Z237&lt;$Z$2:$Z$225)/COUNTIF($Z$2:$Z$225,$Z$2:$Z$225))+1</f>
        <v>90.999999999999957</v>
      </c>
    </row>
    <row r="238" spans="1:27" x14ac:dyDescent="0.15">
      <c r="A238" t="str">
        <f>CLEAN('2025 Original'!A260)</f>
        <v>Jaguar Land Rover Limited</v>
      </c>
      <c r="B238" t="str">
        <f>CLEAN('2025 Original'!B260)</f>
        <v>Jaguar</v>
      </c>
      <c r="C238" t="str">
        <f>CLEAN('2025 Original'!C260)</f>
        <v>F-TYPE Automatic Coupe RWD (V8)</v>
      </c>
      <c r="D238" t="str">
        <f>CLEAN('2025 Original'!D260)</f>
        <v>PC</v>
      </c>
      <c r="E238" t="str">
        <f>CLEAN('2025 Original'!E260)</f>
        <v>0.08</v>
      </c>
      <c r="F238" t="str">
        <f>CLEAN('2025 Original'!F260)</f>
        <v>50% G</v>
      </c>
      <c r="G238" t="str">
        <f>CLEAN('2025 Original'!G260)</f>
        <v>41% UK</v>
      </c>
      <c r="H238" t="str">
        <f>CLEAN('2025 Original'!H260)</f>
        <v>UK</v>
      </c>
      <c r="I238" t="str">
        <f>CLEAN('2025 Original'!I260)</f>
        <v/>
      </c>
      <c r="J238" t="str">
        <f>CLEAN('2025 Original'!J260)</f>
        <v>UK</v>
      </c>
      <c r="K238" t="str">
        <f>CLEAN('2025 Original'!K260)</f>
        <v/>
      </c>
      <c r="L238" t="str">
        <f>CLEAN('2025 Original'!L260)</f>
        <v>G</v>
      </c>
      <c r="M238" t="str">
        <f>CLEAN('2025 Original'!M260)</f>
        <v/>
      </c>
      <c r="N238" t="str">
        <f t="shared" si="36"/>
        <v>0.08</v>
      </c>
      <c r="O238" s="70">
        <f t="shared" si="37"/>
        <v>0</v>
      </c>
      <c r="P238">
        <f t="shared" si="38"/>
        <v>0</v>
      </c>
      <c r="Q238">
        <f t="shared" si="39"/>
        <v>0</v>
      </c>
      <c r="S238">
        <f t="shared" si="40"/>
        <v>0</v>
      </c>
      <c r="T238">
        <f t="shared" si="41"/>
        <v>0</v>
      </c>
      <c r="U238">
        <f t="shared" si="42"/>
        <v>0</v>
      </c>
      <c r="V238">
        <f t="shared" si="43"/>
        <v>0</v>
      </c>
      <c r="W238">
        <f t="shared" si="44"/>
        <v>0</v>
      </c>
      <c r="X238">
        <f t="shared" si="45"/>
        <v>0</v>
      </c>
      <c r="Y238">
        <f t="shared" si="46"/>
        <v>4</v>
      </c>
      <c r="Z238">
        <f t="shared" si="47"/>
        <v>4</v>
      </c>
      <c r="AA238" cm="1">
        <f t="array" ref="AA238">SUMPRODUCT((Z238&lt;$Z$2:$Z$225)/COUNTIF($Z$2:$Z$225,$Z$2:$Z$225))+1</f>
        <v>90.999999999999957</v>
      </c>
    </row>
    <row r="239" spans="1:27" x14ac:dyDescent="0.15">
      <c r="A239" t="str">
        <f>CLEAN('2025 Original'!A282)</f>
        <v>Jaguar Land Rover Limited</v>
      </c>
      <c r="B239" t="str">
        <f>CLEAN('2025 Original'!B282)</f>
        <v>Land Rover</v>
      </c>
      <c r="C239" t="str">
        <f>CLEAN('2025 Original'!C282)</f>
        <v>Range Rover Velar(2.0L I4 Gasoline Turbocharged)</v>
      </c>
      <c r="D239" t="str">
        <f>CLEAN('2025 Original'!D282)</f>
        <v>MPV</v>
      </c>
      <c r="E239" t="str">
        <f>CLEAN('2025 Original'!E282)</f>
        <v>0.08</v>
      </c>
      <c r="F239" t="str">
        <f>CLEAN('2025 Original'!F282)</f>
        <v>60% UK</v>
      </c>
      <c r="G239" t="str">
        <f>CLEAN('2025 Original'!G282)</f>
        <v/>
      </c>
      <c r="H239" t="str">
        <f>CLEAN('2025 Original'!H282)</f>
        <v>UK</v>
      </c>
      <c r="I239" t="str">
        <f>CLEAN('2025 Original'!I282)</f>
        <v/>
      </c>
      <c r="J239" t="str">
        <f>CLEAN('2025 Original'!J282)</f>
        <v>UK</v>
      </c>
      <c r="K239" t="str">
        <f>CLEAN('2025 Original'!K282)</f>
        <v/>
      </c>
      <c r="L239" t="str">
        <f>CLEAN('2025 Original'!L282)</f>
        <v>G</v>
      </c>
      <c r="M239" t="str">
        <f>CLEAN('2025 Original'!M282)</f>
        <v/>
      </c>
      <c r="N239" t="str">
        <f t="shared" si="36"/>
        <v>0.08</v>
      </c>
      <c r="O239" s="70">
        <f t="shared" si="37"/>
        <v>0</v>
      </c>
      <c r="P239">
        <f t="shared" si="38"/>
        <v>0</v>
      </c>
      <c r="Q239">
        <f t="shared" si="39"/>
        <v>0</v>
      </c>
      <c r="S239">
        <f t="shared" si="40"/>
        <v>0</v>
      </c>
      <c r="T239">
        <f t="shared" si="41"/>
        <v>0</v>
      </c>
      <c r="U239">
        <f t="shared" si="42"/>
        <v>0</v>
      </c>
      <c r="V239">
        <f t="shared" si="43"/>
        <v>0</v>
      </c>
      <c r="W239">
        <f t="shared" si="44"/>
        <v>0</v>
      </c>
      <c r="X239">
        <f t="shared" si="45"/>
        <v>0</v>
      </c>
      <c r="Y239">
        <f t="shared" si="46"/>
        <v>4</v>
      </c>
      <c r="Z239">
        <f t="shared" si="47"/>
        <v>4</v>
      </c>
      <c r="AA239" cm="1">
        <f t="array" ref="AA239">SUMPRODUCT((Z239&lt;$Z$2:$Z$225)/COUNTIF($Z$2:$Z$225,$Z$2:$Z$225))+1</f>
        <v>90.999999999999957</v>
      </c>
    </row>
    <row r="240" spans="1:27" x14ac:dyDescent="0.15">
      <c r="A240" t="str">
        <f>CLEAN('2025 Original'!A283)</f>
        <v>Jaguar Land Rover Limited</v>
      </c>
      <c r="B240" t="str">
        <f>CLEAN('2025 Original'!B283)</f>
        <v>Land Rover</v>
      </c>
      <c r="C240" t="str">
        <f>CLEAN('2025 Original'!C283)</f>
        <v>Range Rover Velar (3.0L V6 GasolineTurbocharged)</v>
      </c>
      <c r="D240" t="str">
        <f>CLEAN('2025 Original'!D283)</f>
        <v>MPV</v>
      </c>
      <c r="E240" t="str">
        <f>CLEAN('2025 Original'!E283)</f>
        <v>0.08</v>
      </c>
      <c r="F240" t="str">
        <f>CLEAN('2025 Original'!F283)</f>
        <v>60% UK</v>
      </c>
      <c r="G240" t="str">
        <f>CLEAN('2025 Original'!G283)</f>
        <v/>
      </c>
      <c r="H240" t="str">
        <f>CLEAN('2025 Original'!H283)</f>
        <v>UK</v>
      </c>
      <c r="I240" t="str">
        <f>CLEAN('2025 Original'!I283)</f>
        <v/>
      </c>
      <c r="J240" t="str">
        <f>CLEAN('2025 Original'!J283)</f>
        <v>UK</v>
      </c>
      <c r="K240" t="str">
        <f>CLEAN('2025 Original'!K283)</f>
        <v/>
      </c>
      <c r="L240" t="str">
        <f>CLEAN('2025 Original'!L283)</f>
        <v>G</v>
      </c>
      <c r="M240" t="str">
        <f>CLEAN('2025 Original'!M283)</f>
        <v/>
      </c>
      <c r="N240" t="str">
        <f t="shared" si="36"/>
        <v>0.08</v>
      </c>
      <c r="O240" s="70">
        <f t="shared" si="37"/>
        <v>0</v>
      </c>
      <c r="P240">
        <f t="shared" si="38"/>
        <v>0</v>
      </c>
      <c r="Q240">
        <f t="shared" si="39"/>
        <v>0</v>
      </c>
      <c r="S240">
        <f t="shared" si="40"/>
        <v>0</v>
      </c>
      <c r="T240">
        <f t="shared" si="41"/>
        <v>0</v>
      </c>
      <c r="U240">
        <f t="shared" si="42"/>
        <v>0</v>
      </c>
      <c r="V240">
        <f t="shared" si="43"/>
        <v>0</v>
      </c>
      <c r="W240">
        <f t="shared" si="44"/>
        <v>0</v>
      </c>
      <c r="X240">
        <f t="shared" si="45"/>
        <v>0</v>
      </c>
      <c r="Y240">
        <f t="shared" si="46"/>
        <v>4</v>
      </c>
      <c r="Z240">
        <f t="shared" si="47"/>
        <v>4</v>
      </c>
      <c r="AA240" cm="1">
        <f t="array" ref="AA240">SUMPRODUCT((Z240&lt;$Z$2:$Z$225)/COUNTIF($Z$2:$Z$225,$Z$2:$Z$225))+1</f>
        <v>90.999999999999957</v>
      </c>
    </row>
    <row r="241" spans="1:27" x14ac:dyDescent="0.15">
      <c r="A241" t="str">
        <f>CLEAN('2025 Original'!A530)</f>
        <v>Volkswagen</v>
      </c>
      <c r="B241" t="str">
        <f>CLEAN('2025 Original'!B530)</f>
        <v>Volkswagen</v>
      </c>
      <c r="C241" t="str">
        <f>CLEAN('2025 Original'!C530)</f>
        <v>Jetta GLI (automatic)</v>
      </c>
      <c r="D241" t="str">
        <f>CLEAN('2025 Original'!D530)</f>
        <v>PC</v>
      </c>
      <c r="E241" t="str">
        <f>CLEAN('2025 Original'!E530)</f>
        <v>0.07</v>
      </c>
      <c r="F241" t="str">
        <f>CLEAN('2025 Original'!F530)</f>
        <v>33% M</v>
      </c>
      <c r="G241" t="str">
        <f>CLEAN('2025 Original'!G530)</f>
        <v>19% G</v>
      </c>
      <c r="H241" t="str">
        <f>CLEAN('2025 Original'!H530)</f>
        <v>M</v>
      </c>
      <c r="I241" t="str">
        <f>CLEAN('2025 Original'!I530)</f>
        <v/>
      </c>
      <c r="J241" t="str">
        <f>CLEAN('2025 Original'!J530)</f>
        <v>M</v>
      </c>
      <c r="K241" t="str">
        <f>CLEAN('2025 Original'!K530)</f>
        <v/>
      </c>
      <c r="L241" t="str">
        <f>CLEAN('2025 Original'!L530)</f>
        <v>G</v>
      </c>
      <c r="M241" t="str">
        <f>CLEAN('2025 Original'!M530)</f>
        <v/>
      </c>
      <c r="N241" t="str">
        <f t="shared" si="36"/>
        <v>0.07</v>
      </c>
      <c r="O241" s="70">
        <f t="shared" si="37"/>
        <v>0</v>
      </c>
      <c r="P241">
        <f t="shared" si="38"/>
        <v>0</v>
      </c>
      <c r="Q241">
        <f t="shared" si="39"/>
        <v>0</v>
      </c>
      <c r="S241">
        <f t="shared" si="40"/>
        <v>0</v>
      </c>
      <c r="T241">
        <f t="shared" si="41"/>
        <v>0</v>
      </c>
      <c r="U241">
        <f t="shared" si="42"/>
        <v>0</v>
      </c>
      <c r="V241">
        <f t="shared" si="43"/>
        <v>0</v>
      </c>
      <c r="W241">
        <f t="shared" si="44"/>
        <v>0</v>
      </c>
      <c r="X241">
        <f t="shared" si="45"/>
        <v>0</v>
      </c>
      <c r="Y241">
        <f t="shared" si="46"/>
        <v>3.5000000000000004</v>
      </c>
      <c r="Z241">
        <f t="shared" si="47"/>
        <v>3.5000000000000004</v>
      </c>
      <c r="AA241" cm="1">
        <f t="array" ref="AA241">SUMPRODUCT((Z241&lt;$Z$2:$Z$225)/COUNTIF($Z$2:$Z$225,$Z$2:$Z$225))+1</f>
        <v>90.999999999999957</v>
      </c>
    </row>
    <row r="242" spans="1:27" x14ac:dyDescent="0.15">
      <c r="A242" t="str">
        <f>CLEAN('2025 Original'!A80)</f>
        <v>BMW AG</v>
      </c>
      <c r="B242" t="str">
        <f>CLEAN('2025 Original'!B80)</f>
        <v>BMW</v>
      </c>
      <c r="C242" t="str">
        <f>CLEAN('2025 Original'!C80)</f>
        <v>M2</v>
      </c>
      <c r="D242" t="str">
        <f>CLEAN('2025 Original'!D80)</f>
        <v>PC</v>
      </c>
      <c r="E242" t="str">
        <f>CLEAN('2025 Original'!E80)</f>
        <v>0.06</v>
      </c>
      <c r="F242" t="str">
        <f>CLEAN('2025 Original'!F80)</f>
        <v>27% G</v>
      </c>
      <c r="G242" t="str">
        <f>CLEAN('2025 Original'!G80)</f>
        <v>15% M</v>
      </c>
      <c r="H242" t="str">
        <f>CLEAN('2025 Original'!H80)</f>
        <v>M</v>
      </c>
      <c r="I242" t="str">
        <f>CLEAN('2025 Original'!I80)</f>
        <v/>
      </c>
      <c r="J242" t="str">
        <f>CLEAN('2025 Original'!J80)</f>
        <v>AT</v>
      </c>
      <c r="K242" t="str">
        <f>CLEAN('2025 Original'!K80)</f>
        <v/>
      </c>
      <c r="L242" t="str">
        <f>CLEAN('2025 Original'!L80)</f>
        <v>G</v>
      </c>
      <c r="M242" t="str">
        <f>CLEAN('2025 Original'!M80)</f>
        <v/>
      </c>
      <c r="N242" t="str">
        <f t="shared" si="36"/>
        <v>0.06</v>
      </c>
      <c r="O242" s="70">
        <f t="shared" si="37"/>
        <v>0</v>
      </c>
      <c r="P242">
        <f t="shared" si="38"/>
        <v>0</v>
      </c>
      <c r="Q242">
        <f t="shared" si="39"/>
        <v>0</v>
      </c>
      <c r="R242">
        <v>0</v>
      </c>
      <c r="S242">
        <f t="shared" si="40"/>
        <v>0</v>
      </c>
      <c r="T242">
        <f t="shared" si="41"/>
        <v>0</v>
      </c>
      <c r="U242">
        <f t="shared" si="42"/>
        <v>0</v>
      </c>
      <c r="V242">
        <f t="shared" si="43"/>
        <v>0</v>
      </c>
      <c r="W242">
        <f t="shared" si="44"/>
        <v>0</v>
      </c>
      <c r="X242">
        <f t="shared" si="45"/>
        <v>0</v>
      </c>
      <c r="Y242">
        <f t="shared" si="46"/>
        <v>3</v>
      </c>
      <c r="Z242">
        <f t="shared" si="47"/>
        <v>3</v>
      </c>
      <c r="AA242" cm="1">
        <f t="array" ref="AA242">SUMPRODUCT((Z242&lt;$Z$2:$Z$225)/COUNTIF($Z$2:$Z$225,$Z$2:$Z$225))+1</f>
        <v>90.999999999999957</v>
      </c>
    </row>
    <row r="243" spans="1:27" x14ac:dyDescent="0.15">
      <c r="A243" t="str">
        <f>CLEAN('2025 Original'!A531)</f>
        <v>Volkswagen</v>
      </c>
      <c r="B243" t="str">
        <f>CLEAN('2025 Original'!B531)</f>
        <v>Volkswagen</v>
      </c>
      <c r="C243" t="str">
        <f>CLEAN('2025 Original'!C531)</f>
        <v>Jetta GLI (manual)</v>
      </c>
      <c r="D243" t="str">
        <f>CLEAN('2025 Original'!D531)</f>
        <v>PC</v>
      </c>
      <c r="E243" t="str">
        <f>CLEAN('2025 Original'!E531)</f>
        <v>0.06</v>
      </c>
      <c r="F243" t="str">
        <f>CLEAN('2025 Original'!F531)</f>
        <v>40% M</v>
      </c>
      <c r="G243" t="str">
        <f>CLEAN('2025 Original'!G531)</f>
        <v>25% G</v>
      </c>
      <c r="H243" t="str">
        <f>CLEAN('2025 Original'!H531)</f>
        <v>M</v>
      </c>
      <c r="I243" t="str">
        <f>CLEAN('2025 Original'!I531)</f>
        <v/>
      </c>
      <c r="J243" t="str">
        <f>CLEAN('2025 Original'!J531)</f>
        <v>M</v>
      </c>
      <c r="K243" t="str">
        <f>CLEAN('2025 Original'!K531)</f>
        <v/>
      </c>
      <c r="L243" t="str">
        <f>CLEAN('2025 Original'!L531)</f>
        <v>G</v>
      </c>
      <c r="M243" t="str">
        <f>CLEAN('2025 Original'!M531)</f>
        <v/>
      </c>
      <c r="N243" t="str">
        <f t="shared" si="36"/>
        <v>0.06</v>
      </c>
      <c r="O243" s="70">
        <f t="shared" si="37"/>
        <v>0</v>
      </c>
      <c r="P243">
        <f t="shared" si="38"/>
        <v>0</v>
      </c>
      <c r="Q243">
        <f t="shared" si="39"/>
        <v>0</v>
      </c>
      <c r="S243">
        <f t="shared" si="40"/>
        <v>0</v>
      </c>
      <c r="T243">
        <f t="shared" si="41"/>
        <v>0</v>
      </c>
      <c r="U243">
        <f t="shared" si="42"/>
        <v>0</v>
      </c>
      <c r="V243">
        <f t="shared" si="43"/>
        <v>0</v>
      </c>
      <c r="W243">
        <f t="shared" si="44"/>
        <v>0</v>
      </c>
      <c r="X243">
        <f t="shared" si="45"/>
        <v>0</v>
      </c>
      <c r="Y243">
        <f t="shared" si="46"/>
        <v>3</v>
      </c>
      <c r="Z243">
        <f t="shared" si="47"/>
        <v>3</v>
      </c>
      <c r="AA243" cm="1">
        <f t="array" ref="AA243">SUMPRODUCT((Z243&lt;$Z$2:$Z$225)/COUNTIF($Z$2:$Z$225,$Z$2:$Z$225))+1</f>
        <v>90.999999999999957</v>
      </c>
    </row>
    <row r="244" spans="1:27" x14ac:dyDescent="0.15">
      <c r="A244" t="str">
        <f>CLEAN('2025 Original'!A272)</f>
        <v>Jaguar Land Rover Limited</v>
      </c>
      <c r="B244" t="str">
        <f>CLEAN('2025 Original'!B272)</f>
        <v>Land Rover</v>
      </c>
      <c r="C244" t="str">
        <f>CLEAN('2025 Original'!C272)</f>
        <v>Range Rover 3.0L Turbocharged(Gasoline)</v>
      </c>
      <c r="D244" t="str">
        <f>CLEAN('2025 Original'!D272)</f>
        <v>MPV</v>
      </c>
      <c r="E244" t="str">
        <f>CLEAN('2025 Original'!E272)</f>
        <v>0.05</v>
      </c>
      <c r="F244" t="str">
        <f>CLEAN('2025 Original'!F272)</f>
        <v>54% UK</v>
      </c>
      <c r="G244" t="str">
        <f>CLEAN('2025 Original'!G272)</f>
        <v>15% G</v>
      </c>
      <c r="H244" t="str">
        <f>CLEAN('2025 Original'!H272)</f>
        <v>UK</v>
      </c>
      <c r="I244" t="str">
        <f>CLEAN('2025 Original'!I272)</f>
        <v/>
      </c>
      <c r="J244" t="str">
        <f>CLEAN('2025 Original'!J272)</f>
        <v>UK</v>
      </c>
      <c r="K244" t="str">
        <f>CLEAN('2025 Original'!K272)</f>
        <v/>
      </c>
      <c r="L244" t="str">
        <f>CLEAN('2025 Original'!L272)</f>
        <v>G</v>
      </c>
      <c r="M244" t="str">
        <f>CLEAN('2025 Original'!M272)</f>
        <v/>
      </c>
      <c r="N244" t="str">
        <f t="shared" si="36"/>
        <v>0.05</v>
      </c>
      <c r="O244" s="70">
        <f t="shared" si="37"/>
        <v>0</v>
      </c>
      <c r="P244">
        <f t="shared" si="38"/>
        <v>0</v>
      </c>
      <c r="Q244">
        <f t="shared" si="39"/>
        <v>0</v>
      </c>
      <c r="S244">
        <f t="shared" si="40"/>
        <v>0</v>
      </c>
      <c r="T244">
        <f t="shared" si="41"/>
        <v>0</v>
      </c>
      <c r="U244">
        <f t="shared" si="42"/>
        <v>0</v>
      </c>
      <c r="V244">
        <f t="shared" si="43"/>
        <v>0</v>
      </c>
      <c r="W244">
        <f t="shared" si="44"/>
        <v>0</v>
      </c>
      <c r="X244">
        <f t="shared" si="45"/>
        <v>0</v>
      </c>
      <c r="Y244">
        <f t="shared" si="46"/>
        <v>2.5</v>
      </c>
      <c r="Z244">
        <f t="shared" si="47"/>
        <v>2.5</v>
      </c>
      <c r="AA244" cm="1">
        <f t="array" ref="AA244">SUMPRODUCT((Z244&lt;$Z$2:$Z$225)/COUNTIF($Z$2:$Z$225,$Z$2:$Z$225))+1</f>
        <v>90.999999999999957</v>
      </c>
    </row>
    <row r="245" spans="1:27" x14ac:dyDescent="0.15">
      <c r="A245" t="str">
        <f>CLEAN('2025 Original'!A273)</f>
        <v>Jaguar Land Rover Limited</v>
      </c>
      <c r="B245" t="str">
        <f>CLEAN('2025 Original'!B273)</f>
        <v>Land Rover</v>
      </c>
      <c r="C245" t="str">
        <f>CLEAN('2025 Original'!C273)</f>
        <v>Range Rover 3.0LTurbocharged (Gasoline)</v>
      </c>
      <c r="D245" t="str">
        <f>CLEAN('2025 Original'!D273)</f>
        <v>MPV</v>
      </c>
      <c r="E245" t="str">
        <f>CLEAN('2025 Original'!E273)</f>
        <v>0.05</v>
      </c>
      <c r="F245" t="str">
        <f>CLEAN('2025 Original'!F273)</f>
        <v>60% UK</v>
      </c>
      <c r="G245" t="str">
        <f>CLEAN('2025 Original'!G273)</f>
        <v>8% G</v>
      </c>
      <c r="H245" t="str">
        <f>CLEAN('2025 Original'!H273)</f>
        <v>UK</v>
      </c>
      <c r="I245" t="str">
        <f>CLEAN('2025 Original'!I273)</f>
        <v/>
      </c>
      <c r="J245" t="str">
        <f>CLEAN('2025 Original'!J273)</f>
        <v>UK</v>
      </c>
      <c r="K245" t="str">
        <f>CLEAN('2025 Original'!K273)</f>
        <v/>
      </c>
      <c r="L245" t="str">
        <f>CLEAN('2025 Original'!L273)</f>
        <v>G</v>
      </c>
      <c r="M245" t="str">
        <f>CLEAN('2025 Original'!M273)</f>
        <v/>
      </c>
      <c r="N245" t="str">
        <f t="shared" si="36"/>
        <v>0.05</v>
      </c>
      <c r="O245" s="70">
        <f t="shared" si="37"/>
        <v>0</v>
      </c>
      <c r="P245">
        <f t="shared" si="38"/>
        <v>0</v>
      </c>
      <c r="Q245">
        <f t="shared" si="39"/>
        <v>0</v>
      </c>
      <c r="S245">
        <f t="shared" si="40"/>
        <v>0</v>
      </c>
      <c r="T245">
        <f t="shared" si="41"/>
        <v>0</v>
      </c>
      <c r="U245">
        <f t="shared" si="42"/>
        <v>0</v>
      </c>
      <c r="V245">
        <f t="shared" si="43"/>
        <v>0</v>
      </c>
      <c r="W245">
        <f t="shared" si="44"/>
        <v>0</v>
      </c>
      <c r="X245">
        <f t="shared" si="45"/>
        <v>0</v>
      </c>
      <c r="Y245">
        <f t="shared" si="46"/>
        <v>2.5</v>
      </c>
      <c r="Z245">
        <f t="shared" si="47"/>
        <v>2.5</v>
      </c>
      <c r="AA245" cm="1">
        <f t="array" ref="AA245">SUMPRODUCT((Z245&lt;$Z$2:$Z$225)/COUNTIF($Z$2:$Z$225,$Z$2:$Z$225))+1</f>
        <v>90.999999999999957</v>
      </c>
    </row>
    <row r="246" spans="1:27" x14ac:dyDescent="0.15">
      <c r="A246" t="str">
        <f>CLEAN('2025 Original'!A274)</f>
        <v>Jaguar Land Rover Limited</v>
      </c>
      <c r="B246" t="str">
        <f>CLEAN('2025 Original'!B274)</f>
        <v>Land Rover</v>
      </c>
      <c r="C246" t="str">
        <f>CLEAN('2025 Original'!C274)</f>
        <v>Range Rover 3.0LTurbocharged (Gasoline)    LWB</v>
      </c>
      <c r="D246" t="str">
        <f>CLEAN('2025 Original'!D274)</f>
        <v>MPV</v>
      </c>
      <c r="E246" t="str">
        <f>CLEAN('2025 Original'!E274)</f>
        <v>0.05</v>
      </c>
      <c r="F246" t="str">
        <f>CLEAN('2025 Original'!F274)</f>
        <v>54% UK</v>
      </c>
      <c r="G246" t="str">
        <f>CLEAN('2025 Original'!G274)</f>
        <v>15% G</v>
      </c>
      <c r="H246" t="str">
        <f>CLEAN('2025 Original'!H274)</f>
        <v>UK</v>
      </c>
      <c r="I246" t="str">
        <f>CLEAN('2025 Original'!I274)</f>
        <v/>
      </c>
      <c r="J246" t="str">
        <f>CLEAN('2025 Original'!J274)</f>
        <v>UK</v>
      </c>
      <c r="K246" t="str">
        <f>CLEAN('2025 Original'!K274)</f>
        <v/>
      </c>
      <c r="L246" t="str">
        <f>CLEAN('2025 Original'!L274)</f>
        <v>G</v>
      </c>
      <c r="M246" t="str">
        <f>CLEAN('2025 Original'!M274)</f>
        <v/>
      </c>
      <c r="N246" t="str">
        <f t="shared" si="36"/>
        <v>0.05</v>
      </c>
      <c r="O246" s="70">
        <f t="shared" si="37"/>
        <v>0</v>
      </c>
      <c r="P246">
        <f t="shared" si="38"/>
        <v>0</v>
      </c>
      <c r="Q246">
        <f t="shared" si="39"/>
        <v>0</v>
      </c>
      <c r="S246">
        <f t="shared" si="40"/>
        <v>0</v>
      </c>
      <c r="T246">
        <f t="shared" si="41"/>
        <v>0</v>
      </c>
      <c r="U246">
        <f t="shared" si="42"/>
        <v>0</v>
      </c>
      <c r="V246">
        <f t="shared" si="43"/>
        <v>0</v>
      </c>
      <c r="W246">
        <f t="shared" si="44"/>
        <v>0</v>
      </c>
      <c r="X246">
        <f t="shared" si="45"/>
        <v>0</v>
      </c>
      <c r="Y246">
        <f t="shared" si="46"/>
        <v>2.5</v>
      </c>
      <c r="Z246">
        <f t="shared" si="47"/>
        <v>2.5</v>
      </c>
      <c r="AA246" cm="1">
        <f t="array" ref="AA246">SUMPRODUCT((Z246&lt;$Z$2:$Z$225)/COUNTIF($Z$2:$Z$225,$Z$2:$Z$225))+1</f>
        <v>90.999999999999957</v>
      </c>
    </row>
    <row r="247" spans="1:27" x14ac:dyDescent="0.15">
      <c r="A247" t="str">
        <f>CLEAN('2025 Original'!A275)</f>
        <v>Jaguar Land Rover Limited</v>
      </c>
      <c r="B247" t="str">
        <f>CLEAN('2025 Original'!B275)</f>
        <v>Land Rover</v>
      </c>
      <c r="C247" t="str">
        <f>CLEAN('2025 Original'!C275)</f>
        <v>Range Rover 3.0LTurbocharged (Gasoline)    LWB</v>
      </c>
      <c r="D247" t="str">
        <f>CLEAN('2025 Original'!D275)</f>
        <v>MPV</v>
      </c>
      <c r="E247" t="str">
        <f>CLEAN('2025 Original'!E275)</f>
        <v>0.05</v>
      </c>
      <c r="F247" t="str">
        <f>CLEAN('2025 Original'!F275)</f>
        <v>60% UK</v>
      </c>
      <c r="G247" t="str">
        <f>CLEAN('2025 Original'!G275)</f>
        <v>8% G</v>
      </c>
      <c r="H247" t="str">
        <f>CLEAN('2025 Original'!H275)</f>
        <v>UK</v>
      </c>
      <c r="I247" t="str">
        <f>CLEAN('2025 Original'!I275)</f>
        <v/>
      </c>
      <c r="J247" t="str">
        <f>CLEAN('2025 Original'!J275)</f>
        <v>UK</v>
      </c>
      <c r="K247" t="str">
        <f>CLEAN('2025 Original'!K275)</f>
        <v/>
      </c>
      <c r="L247" t="str">
        <f>CLEAN('2025 Original'!L275)</f>
        <v>G</v>
      </c>
      <c r="M247" t="str">
        <f>CLEAN('2025 Original'!M275)</f>
        <v/>
      </c>
      <c r="N247" t="str">
        <f t="shared" si="36"/>
        <v>0.05</v>
      </c>
      <c r="O247" s="70">
        <f t="shared" si="37"/>
        <v>0</v>
      </c>
      <c r="P247">
        <f t="shared" si="38"/>
        <v>0</v>
      </c>
      <c r="Q247">
        <f t="shared" si="39"/>
        <v>0</v>
      </c>
      <c r="S247">
        <f t="shared" si="40"/>
        <v>0</v>
      </c>
      <c r="T247">
        <f t="shared" si="41"/>
        <v>0</v>
      </c>
      <c r="U247">
        <f t="shared" si="42"/>
        <v>0</v>
      </c>
      <c r="V247">
        <f t="shared" si="43"/>
        <v>0</v>
      </c>
      <c r="W247">
        <f t="shared" si="44"/>
        <v>0</v>
      </c>
      <c r="X247">
        <f t="shared" si="45"/>
        <v>0</v>
      </c>
      <c r="Y247">
        <f t="shared" si="46"/>
        <v>2.5</v>
      </c>
      <c r="Z247">
        <f t="shared" si="47"/>
        <v>2.5</v>
      </c>
      <c r="AA247" cm="1">
        <f t="array" ref="AA247">SUMPRODUCT((Z247&lt;$Z$2:$Z$225)/COUNTIF($Z$2:$Z$225,$Z$2:$Z$225))+1</f>
        <v>90.999999999999957</v>
      </c>
    </row>
    <row r="248" spans="1:27" x14ac:dyDescent="0.15">
      <c r="A248" t="str">
        <f>CLEAN('2025 Original'!A276)</f>
        <v>Jaguar Land Rover Limited</v>
      </c>
      <c r="B248" t="str">
        <f>CLEAN('2025 Original'!B276)</f>
        <v>Land Rover</v>
      </c>
      <c r="C248" t="str">
        <f>CLEAN('2025 Original'!C276)</f>
        <v>Range Rover 4.4LTurbocharged (Gasoline)  LWB</v>
      </c>
      <c r="D248" t="str">
        <f>CLEAN('2025 Original'!D276)</f>
        <v>MPV</v>
      </c>
      <c r="E248" t="str">
        <f>CLEAN('2025 Original'!E276)</f>
        <v>0.05</v>
      </c>
      <c r="F248" t="str">
        <f>CLEAN('2025 Original'!F276)</f>
        <v>50% UK</v>
      </c>
      <c r="G248" t="str">
        <f>CLEAN('2025 Original'!G276)</f>
        <v>18% G</v>
      </c>
      <c r="H248" t="str">
        <f>CLEAN('2025 Original'!H276)</f>
        <v>UK</v>
      </c>
      <c r="I248" t="str">
        <f>CLEAN('2025 Original'!I276)</f>
        <v/>
      </c>
      <c r="J248" t="str">
        <f>CLEAN('2025 Original'!J276)</f>
        <v>G</v>
      </c>
      <c r="K248" t="str">
        <f>CLEAN('2025 Original'!K276)</f>
        <v/>
      </c>
      <c r="L248" t="str">
        <f>CLEAN('2025 Original'!L276)</f>
        <v>G</v>
      </c>
      <c r="M248" t="str">
        <f>CLEAN('2025 Original'!M276)</f>
        <v/>
      </c>
      <c r="N248" t="str">
        <f t="shared" si="36"/>
        <v>0.05</v>
      </c>
      <c r="O248" s="70">
        <f t="shared" si="37"/>
        <v>0</v>
      </c>
      <c r="P248">
        <f t="shared" si="38"/>
        <v>0</v>
      </c>
      <c r="Q248">
        <f t="shared" si="39"/>
        <v>0</v>
      </c>
      <c r="S248">
        <f t="shared" si="40"/>
        <v>0</v>
      </c>
      <c r="T248">
        <f t="shared" si="41"/>
        <v>0</v>
      </c>
      <c r="U248">
        <f t="shared" si="42"/>
        <v>0</v>
      </c>
      <c r="V248">
        <f t="shared" si="43"/>
        <v>0</v>
      </c>
      <c r="W248">
        <f t="shared" si="44"/>
        <v>0</v>
      </c>
      <c r="X248">
        <f t="shared" si="45"/>
        <v>0</v>
      </c>
      <c r="Y248">
        <f t="shared" si="46"/>
        <v>2.5</v>
      </c>
      <c r="Z248">
        <f t="shared" si="47"/>
        <v>2.5</v>
      </c>
      <c r="AA248" cm="1">
        <f t="array" ref="AA248">SUMPRODUCT((Z248&lt;$Z$2:$Z$225)/COUNTIF($Z$2:$Z$225,$Z$2:$Z$225))+1</f>
        <v>90.999999999999957</v>
      </c>
    </row>
    <row r="249" spans="1:27" x14ac:dyDescent="0.15">
      <c r="A249" t="str">
        <f>CLEAN('2025 Original'!A277)</f>
        <v>Jaguar Land Rover Limited</v>
      </c>
      <c r="B249" t="str">
        <f>CLEAN('2025 Original'!B277)</f>
        <v>Land Rover</v>
      </c>
      <c r="C249" t="str">
        <f>CLEAN('2025 Original'!C277)</f>
        <v>Range Rover 4.4L V8Turbocharged (Gasoline)</v>
      </c>
      <c r="D249" t="str">
        <f>CLEAN('2025 Original'!D277)</f>
        <v>MPV</v>
      </c>
      <c r="E249" t="str">
        <f>CLEAN('2025 Original'!E277)</f>
        <v>0.05</v>
      </c>
      <c r="F249" t="str">
        <f>CLEAN('2025 Original'!F277)</f>
        <v>50% UK</v>
      </c>
      <c r="G249" t="str">
        <f>CLEAN('2025 Original'!G277)</f>
        <v>18% G</v>
      </c>
      <c r="H249" t="str">
        <f>CLEAN('2025 Original'!H277)</f>
        <v>UK</v>
      </c>
      <c r="I249" t="str">
        <f>CLEAN('2025 Original'!I277)</f>
        <v/>
      </c>
      <c r="J249" t="str">
        <f>CLEAN('2025 Original'!J277)</f>
        <v>G</v>
      </c>
      <c r="K249" t="str">
        <f>CLEAN('2025 Original'!K277)</f>
        <v/>
      </c>
      <c r="L249" t="str">
        <f>CLEAN('2025 Original'!L277)</f>
        <v>G</v>
      </c>
      <c r="M249" t="str">
        <f>CLEAN('2025 Original'!M277)</f>
        <v/>
      </c>
      <c r="N249" t="str">
        <f t="shared" si="36"/>
        <v>0.05</v>
      </c>
      <c r="O249" s="70">
        <f t="shared" si="37"/>
        <v>0</v>
      </c>
      <c r="P249">
        <f t="shared" si="38"/>
        <v>0</v>
      </c>
      <c r="Q249">
        <f t="shared" si="39"/>
        <v>0</v>
      </c>
      <c r="S249">
        <f t="shared" si="40"/>
        <v>0</v>
      </c>
      <c r="T249">
        <f t="shared" si="41"/>
        <v>0</v>
      </c>
      <c r="U249">
        <f t="shared" si="42"/>
        <v>0</v>
      </c>
      <c r="V249">
        <f t="shared" si="43"/>
        <v>0</v>
      </c>
      <c r="W249">
        <f t="shared" si="44"/>
        <v>0</v>
      </c>
      <c r="X249">
        <f t="shared" si="45"/>
        <v>0</v>
      </c>
      <c r="Y249">
        <f t="shared" si="46"/>
        <v>2.5</v>
      </c>
      <c r="Z249">
        <f t="shared" si="47"/>
        <v>2.5</v>
      </c>
      <c r="AA249" cm="1">
        <f t="array" ref="AA249">SUMPRODUCT((Z249&lt;$Z$2:$Z$225)/COUNTIF($Z$2:$Z$225,$Z$2:$Z$225))+1</f>
        <v>90.999999999999957</v>
      </c>
    </row>
    <row r="250" spans="1:27" x14ac:dyDescent="0.15">
      <c r="A250" t="str">
        <f>CLEAN('2025 Original'!A279)</f>
        <v>Jaguar Land Rover Limited</v>
      </c>
      <c r="B250" t="str">
        <f>CLEAN('2025 Original'!B279)</f>
        <v>Land Rover</v>
      </c>
      <c r="C250" t="str">
        <f>CLEAN('2025 Original'!C279)</f>
        <v>Range Rover Sport3.0L Turbocharged (Gasoline)</v>
      </c>
      <c r="D250" t="str">
        <f>CLEAN('2025 Original'!D279)</f>
        <v>MPV</v>
      </c>
      <c r="E250" t="str">
        <f>CLEAN('2025 Original'!E279)</f>
        <v>0.05</v>
      </c>
      <c r="F250" t="str">
        <f>CLEAN('2025 Original'!F279)</f>
        <v>60% UK</v>
      </c>
      <c r="G250" t="str">
        <f>CLEAN('2025 Original'!G279)</f>
        <v>8% G</v>
      </c>
      <c r="H250" t="str">
        <f>CLEAN('2025 Original'!H279)</f>
        <v>UK</v>
      </c>
      <c r="I250" t="str">
        <f>CLEAN('2025 Original'!I279)</f>
        <v/>
      </c>
      <c r="J250" t="str">
        <f>CLEAN('2025 Original'!J279)</f>
        <v>UK</v>
      </c>
      <c r="K250" t="str">
        <f>CLEAN('2025 Original'!K279)</f>
        <v/>
      </c>
      <c r="L250" t="str">
        <f>CLEAN('2025 Original'!L279)</f>
        <v>G</v>
      </c>
      <c r="M250" t="str">
        <f>CLEAN('2025 Original'!M279)</f>
        <v/>
      </c>
      <c r="N250" t="str">
        <f t="shared" si="36"/>
        <v>0.05</v>
      </c>
      <c r="O250" s="70">
        <f t="shared" si="37"/>
        <v>0</v>
      </c>
      <c r="P250">
        <f t="shared" si="38"/>
        <v>0</v>
      </c>
      <c r="Q250">
        <f t="shared" si="39"/>
        <v>0</v>
      </c>
      <c r="S250">
        <f t="shared" si="40"/>
        <v>0</v>
      </c>
      <c r="T250">
        <f t="shared" si="41"/>
        <v>0</v>
      </c>
      <c r="U250">
        <f t="shared" si="42"/>
        <v>0</v>
      </c>
      <c r="V250">
        <f t="shared" si="43"/>
        <v>0</v>
      </c>
      <c r="W250">
        <f t="shared" si="44"/>
        <v>0</v>
      </c>
      <c r="X250">
        <f t="shared" si="45"/>
        <v>0</v>
      </c>
      <c r="Y250">
        <f t="shared" si="46"/>
        <v>2.5</v>
      </c>
      <c r="Z250">
        <f t="shared" si="47"/>
        <v>2.5</v>
      </c>
      <c r="AA250" cm="1">
        <f t="array" ref="AA250">SUMPRODUCT((Z250&lt;$Z$2:$Z$225)/COUNTIF($Z$2:$Z$225,$Z$2:$Z$225))+1</f>
        <v>90.999999999999957</v>
      </c>
    </row>
    <row r="251" spans="1:27" x14ac:dyDescent="0.15">
      <c r="A251" t="str">
        <f>CLEAN('2025 Original'!A280)</f>
        <v>Jaguar Land Rover Limited</v>
      </c>
      <c r="B251" t="str">
        <f>CLEAN('2025 Original'!B280)</f>
        <v>Land Rover</v>
      </c>
      <c r="C251" t="str">
        <f>CLEAN('2025 Original'!C280)</f>
        <v>Range Rover Sport 3.0L TurbochargedPHEV (Gasoline)</v>
      </c>
      <c r="D251" t="str">
        <f>CLEAN('2025 Original'!D280)</f>
        <v>MPV</v>
      </c>
      <c r="E251" t="str">
        <f>CLEAN('2025 Original'!E280)</f>
        <v>0.05</v>
      </c>
      <c r="F251" t="str">
        <f>CLEAN('2025 Original'!F280)</f>
        <v>54% UK</v>
      </c>
      <c r="G251" t="str">
        <f>CLEAN('2025 Original'!G280)</f>
        <v>15% G</v>
      </c>
      <c r="H251" t="str">
        <f>CLEAN('2025 Original'!H280)</f>
        <v>UK</v>
      </c>
      <c r="I251" t="str">
        <f>CLEAN('2025 Original'!I280)</f>
        <v/>
      </c>
      <c r="J251" t="str">
        <f>CLEAN('2025 Original'!J280)</f>
        <v>UK</v>
      </c>
      <c r="K251" t="str">
        <f>CLEAN('2025 Original'!K280)</f>
        <v/>
      </c>
      <c r="L251" t="str">
        <f>CLEAN('2025 Original'!L280)</f>
        <v>G</v>
      </c>
      <c r="M251" t="str">
        <f>CLEAN('2025 Original'!M280)</f>
        <v/>
      </c>
      <c r="N251" t="str">
        <f t="shared" si="36"/>
        <v>0.05</v>
      </c>
      <c r="O251" s="70">
        <f t="shared" si="37"/>
        <v>0</v>
      </c>
      <c r="P251">
        <f t="shared" si="38"/>
        <v>0</v>
      </c>
      <c r="Q251">
        <f t="shared" si="39"/>
        <v>0</v>
      </c>
      <c r="S251">
        <f t="shared" si="40"/>
        <v>0</v>
      </c>
      <c r="T251">
        <f t="shared" si="41"/>
        <v>0</v>
      </c>
      <c r="U251">
        <f t="shared" si="42"/>
        <v>0</v>
      </c>
      <c r="V251">
        <f t="shared" si="43"/>
        <v>0</v>
      </c>
      <c r="W251">
        <f t="shared" si="44"/>
        <v>0</v>
      </c>
      <c r="X251">
        <f t="shared" si="45"/>
        <v>0</v>
      </c>
      <c r="Y251">
        <f t="shared" si="46"/>
        <v>2.5</v>
      </c>
      <c r="Z251">
        <f t="shared" si="47"/>
        <v>2.5</v>
      </c>
      <c r="AA251" cm="1">
        <f t="array" ref="AA251">SUMPRODUCT((Z251&lt;$Z$2:$Z$225)/COUNTIF($Z$2:$Z$225,$Z$2:$Z$225))+1</f>
        <v>90.999999999999957</v>
      </c>
    </row>
    <row r="252" spans="1:27" x14ac:dyDescent="0.15">
      <c r="A252" t="str">
        <f>CLEAN('2025 Original'!A281)</f>
        <v>Jaguar Land Rover Limited</v>
      </c>
      <c r="B252" t="str">
        <f>CLEAN('2025 Original'!B281)</f>
        <v>Land Rover</v>
      </c>
      <c r="C252" t="str">
        <f>CLEAN('2025 Original'!C281)</f>
        <v>Range Rover Sport4.4L Turbocharged (Gasoline)</v>
      </c>
      <c r="D252" t="str">
        <f>CLEAN('2025 Original'!D281)</f>
        <v>MPV</v>
      </c>
      <c r="E252" t="str">
        <f>CLEAN('2025 Original'!E281)</f>
        <v>0.05</v>
      </c>
      <c r="F252" t="str">
        <f>CLEAN('2025 Original'!F281)</f>
        <v>50% UK</v>
      </c>
      <c r="G252" t="str">
        <f>CLEAN('2025 Original'!G281)</f>
        <v>19% G</v>
      </c>
      <c r="H252" t="str">
        <f>CLEAN('2025 Original'!H281)</f>
        <v>UK</v>
      </c>
      <c r="I252" t="str">
        <f>CLEAN('2025 Original'!I281)</f>
        <v/>
      </c>
      <c r="J252" t="str">
        <f>CLEAN('2025 Original'!J281)</f>
        <v>G</v>
      </c>
      <c r="K252" t="str">
        <f>CLEAN('2025 Original'!K281)</f>
        <v/>
      </c>
      <c r="L252" t="str">
        <f>CLEAN('2025 Original'!L281)</f>
        <v>G</v>
      </c>
      <c r="M252" t="str">
        <f>CLEAN('2025 Original'!M281)</f>
        <v/>
      </c>
      <c r="N252" t="str">
        <f t="shared" si="36"/>
        <v>0.05</v>
      </c>
      <c r="O252" s="70">
        <f t="shared" si="37"/>
        <v>0</v>
      </c>
      <c r="P252">
        <f t="shared" si="38"/>
        <v>0</v>
      </c>
      <c r="Q252">
        <f t="shared" si="39"/>
        <v>0</v>
      </c>
      <c r="S252">
        <f t="shared" si="40"/>
        <v>0</v>
      </c>
      <c r="T252">
        <f t="shared" si="41"/>
        <v>0</v>
      </c>
      <c r="U252">
        <f t="shared" si="42"/>
        <v>0</v>
      </c>
      <c r="V252">
        <f t="shared" si="43"/>
        <v>0</v>
      </c>
      <c r="W252">
        <f t="shared" si="44"/>
        <v>0</v>
      </c>
      <c r="X252">
        <f t="shared" si="45"/>
        <v>0</v>
      </c>
      <c r="Y252">
        <f t="shared" si="46"/>
        <v>2.5</v>
      </c>
      <c r="Z252">
        <f t="shared" si="47"/>
        <v>2.5</v>
      </c>
      <c r="AA252" cm="1">
        <f t="array" ref="AA252">SUMPRODUCT((Z252&lt;$Z$2:$Z$225)/COUNTIF($Z$2:$Z$225,$Z$2:$Z$225))+1</f>
        <v>90.999999999999957</v>
      </c>
    </row>
    <row r="253" spans="1:27" x14ac:dyDescent="0.15">
      <c r="A253" t="str">
        <f>CLEAN('2025 Original'!A307)</f>
        <v>Lotus Cars Ltd.</v>
      </c>
      <c r="B253" t="str">
        <f>CLEAN('2025 Original'!B307)</f>
        <v>Lotus</v>
      </c>
      <c r="C253" t="str">
        <f>CLEAN('2025 Original'!C307)</f>
        <v>Emira</v>
      </c>
      <c r="D253" t="str">
        <f>CLEAN('2025 Original'!D307)</f>
        <v>PC</v>
      </c>
      <c r="E253" t="str">
        <f>CLEAN('2025 Original'!E307)</f>
        <v>0.05</v>
      </c>
      <c r="F253" t="str">
        <f>CLEAN('2025 Original'!F307)</f>
        <v>35% UK</v>
      </c>
      <c r="G253" t="str">
        <f>CLEAN('2025 Original'!G307)</f>
        <v>25% G</v>
      </c>
      <c r="H253" t="str">
        <f>CLEAN('2025 Original'!H307)</f>
        <v>UK</v>
      </c>
      <c r="I253" t="str">
        <f>CLEAN('2025 Original'!I307)</f>
        <v/>
      </c>
      <c r="J253" t="str">
        <f>CLEAN('2025 Original'!J307)</f>
        <v>G</v>
      </c>
      <c r="K253" t="str">
        <f>CLEAN('2025 Original'!K307)</f>
        <v/>
      </c>
      <c r="L253" t="str">
        <f>CLEAN('2025 Original'!L307)</f>
        <v>G</v>
      </c>
      <c r="M253" t="str">
        <f>CLEAN('2025 Original'!M307)</f>
        <v/>
      </c>
      <c r="N253" t="str">
        <f t="shared" si="36"/>
        <v>0.05</v>
      </c>
      <c r="O253" s="70">
        <f t="shared" si="37"/>
        <v>0</v>
      </c>
      <c r="P253">
        <f t="shared" si="38"/>
        <v>0</v>
      </c>
      <c r="Q253">
        <f t="shared" si="39"/>
        <v>0</v>
      </c>
      <c r="S253">
        <f t="shared" si="40"/>
        <v>0</v>
      </c>
      <c r="T253">
        <f t="shared" si="41"/>
        <v>0</v>
      </c>
      <c r="U253">
        <f t="shared" si="42"/>
        <v>0</v>
      </c>
      <c r="V253">
        <f t="shared" si="43"/>
        <v>0</v>
      </c>
      <c r="W253">
        <f t="shared" si="44"/>
        <v>0</v>
      </c>
      <c r="X253">
        <f t="shared" si="45"/>
        <v>0</v>
      </c>
      <c r="Y253">
        <f t="shared" si="46"/>
        <v>2.5</v>
      </c>
      <c r="Z253">
        <f t="shared" si="47"/>
        <v>2.5</v>
      </c>
      <c r="AA253" cm="1">
        <f t="array" ref="AA253">SUMPRODUCT((Z253&lt;$Z$2:$Z$225)/COUNTIF($Z$2:$Z$225,$Z$2:$Z$225))+1</f>
        <v>90.999999999999957</v>
      </c>
    </row>
    <row r="254" spans="1:27" x14ac:dyDescent="0.15">
      <c r="A254" t="str">
        <f>CLEAN('2025 Original'!A378)</f>
        <v>Mitsubishi Motors Corporation</v>
      </c>
      <c r="B254" t="str">
        <f>CLEAN('2025 Original'!B378)</f>
        <v>Mitsubishi</v>
      </c>
      <c r="C254" t="str">
        <f>CLEAN('2025 Original'!C378)</f>
        <v>Outlander Platinum Edition 4WD</v>
      </c>
      <c r="D254" t="str">
        <f>CLEAN('2025 Original'!D378)</f>
        <v>MPV</v>
      </c>
      <c r="E254" t="str">
        <f>CLEAN('2025 Original'!E378)</f>
        <v>0.05</v>
      </c>
      <c r="F254" t="str">
        <f>CLEAN('2025 Original'!F378)</f>
        <v>86% J</v>
      </c>
      <c r="G254" t="str">
        <f>CLEAN('2025 Original'!G378)</f>
        <v/>
      </c>
      <c r="H254" t="str">
        <f>CLEAN('2025 Original'!H378)</f>
        <v>J</v>
      </c>
      <c r="I254" t="str">
        <f>CLEAN('2025 Original'!I378)</f>
        <v/>
      </c>
      <c r="J254" t="str">
        <f>CLEAN('2025 Original'!J378)</f>
        <v>J</v>
      </c>
      <c r="K254" t="str">
        <f>CLEAN('2025 Original'!K378)</f>
        <v/>
      </c>
      <c r="L254" t="str">
        <f>CLEAN('2025 Original'!L378)</f>
        <v>J</v>
      </c>
      <c r="M254" t="str">
        <f>CLEAN('2025 Original'!M378)</f>
        <v/>
      </c>
      <c r="N254" t="str">
        <f t="shared" si="36"/>
        <v>0.05</v>
      </c>
      <c r="O254" s="70">
        <f t="shared" si="37"/>
        <v>0</v>
      </c>
      <c r="P254">
        <f t="shared" si="38"/>
        <v>0</v>
      </c>
      <c r="Q254">
        <f t="shared" si="39"/>
        <v>0</v>
      </c>
      <c r="S254">
        <f t="shared" si="40"/>
        <v>0</v>
      </c>
      <c r="T254">
        <f t="shared" si="41"/>
        <v>0</v>
      </c>
      <c r="U254">
        <f t="shared" si="42"/>
        <v>0</v>
      </c>
      <c r="V254">
        <f t="shared" si="43"/>
        <v>0</v>
      </c>
      <c r="W254">
        <f t="shared" si="44"/>
        <v>0</v>
      </c>
      <c r="X254">
        <f t="shared" si="45"/>
        <v>0</v>
      </c>
      <c r="Y254">
        <f t="shared" si="46"/>
        <v>2.5</v>
      </c>
      <c r="Z254">
        <f t="shared" si="47"/>
        <v>2.5</v>
      </c>
      <c r="AA254" cm="1">
        <f t="array" ref="AA254">SUMPRODUCT((Z254&lt;$Z$2:$Z$225)/COUNTIF($Z$2:$Z$225,$Z$2:$Z$225))+1</f>
        <v>90.999999999999957</v>
      </c>
    </row>
    <row r="255" spans="1:27" x14ac:dyDescent="0.15">
      <c r="A255" t="str">
        <f>CLEAN('2025 Original'!A450)</f>
        <v>Subaru</v>
      </c>
      <c r="B255" t="str">
        <f>CLEAN('2025 Original'!B450)</f>
        <v>Subaru</v>
      </c>
      <c r="C255" t="str">
        <f>CLEAN('2025 Original'!C450)</f>
        <v>Crosstrek</v>
      </c>
      <c r="D255" t="str">
        <f>CLEAN('2025 Original'!D450)</f>
        <v>MPV</v>
      </c>
      <c r="E255" t="str">
        <f>CLEAN('2025 Original'!E450)</f>
        <v>0.05</v>
      </c>
      <c r="F255" t="str">
        <f>CLEAN('2025 Original'!F450)</f>
        <v>80% J</v>
      </c>
      <c r="G255" t="str">
        <f>CLEAN('2025 Original'!G450)</f>
        <v/>
      </c>
      <c r="H255" t="str">
        <f>CLEAN('2025 Original'!H450)</f>
        <v>J</v>
      </c>
      <c r="I255" t="str">
        <f>CLEAN('2025 Original'!I450)</f>
        <v/>
      </c>
      <c r="J255" t="str">
        <f>CLEAN('2025 Original'!J450)</f>
        <v>J</v>
      </c>
      <c r="K255" t="str">
        <f>CLEAN('2025 Original'!K450)</f>
        <v/>
      </c>
      <c r="L255" t="str">
        <f>CLEAN('2025 Original'!L450)</f>
        <v>J</v>
      </c>
      <c r="M255" t="str">
        <f>CLEAN('2025 Original'!M450)</f>
        <v/>
      </c>
      <c r="N255" t="str">
        <f t="shared" si="36"/>
        <v>0.05</v>
      </c>
      <c r="O255" s="70">
        <f t="shared" si="37"/>
        <v>0</v>
      </c>
      <c r="P255">
        <f t="shared" si="38"/>
        <v>0</v>
      </c>
      <c r="Q255">
        <f t="shared" si="39"/>
        <v>0</v>
      </c>
      <c r="S255">
        <f t="shared" si="40"/>
        <v>0</v>
      </c>
      <c r="T255">
        <f t="shared" si="41"/>
        <v>0</v>
      </c>
      <c r="U255">
        <f t="shared" si="42"/>
        <v>0</v>
      </c>
      <c r="V255">
        <f t="shared" si="43"/>
        <v>0</v>
      </c>
      <c r="W255">
        <f t="shared" si="44"/>
        <v>0</v>
      </c>
      <c r="X255">
        <f t="shared" si="45"/>
        <v>0</v>
      </c>
      <c r="Y255">
        <f t="shared" si="46"/>
        <v>2.5</v>
      </c>
      <c r="Z255">
        <f t="shared" si="47"/>
        <v>2.5</v>
      </c>
      <c r="AA255" cm="1">
        <f t="array" ref="AA255">SUMPRODUCT((Z255&lt;$Z$2:$Z$225)/COUNTIF($Z$2:$Z$225,$Z$2:$Z$225))+1</f>
        <v>90.999999999999957</v>
      </c>
    </row>
    <row r="256" spans="1:27" x14ac:dyDescent="0.15">
      <c r="A256" t="str">
        <f>CLEAN('2025 Original'!A454)</f>
        <v>Subaru</v>
      </c>
      <c r="B256" t="str">
        <f>CLEAN('2025 Original'!B454)</f>
        <v>Subaru</v>
      </c>
      <c r="C256" t="str">
        <f>CLEAN('2025 Original'!C454)</f>
        <v>Impreza</v>
      </c>
      <c r="D256" t="str">
        <f>CLEAN('2025 Original'!D454)</f>
        <v>PC</v>
      </c>
      <c r="E256" t="str">
        <f>CLEAN('2025 Original'!E454)</f>
        <v>0.05</v>
      </c>
      <c r="F256" t="str">
        <f>CLEAN('2025 Original'!F454)</f>
        <v>80% J</v>
      </c>
      <c r="G256" t="str">
        <f>CLEAN('2025 Original'!G454)</f>
        <v/>
      </c>
      <c r="H256" t="str">
        <f>CLEAN('2025 Original'!H454)</f>
        <v>J</v>
      </c>
      <c r="I256" t="str">
        <f>CLEAN('2025 Original'!I454)</f>
        <v/>
      </c>
      <c r="J256" t="str">
        <f>CLEAN('2025 Original'!J454)</f>
        <v>J</v>
      </c>
      <c r="K256" t="str">
        <f>CLEAN('2025 Original'!K454)</f>
        <v/>
      </c>
      <c r="L256" t="str">
        <f>CLEAN('2025 Original'!L454)</f>
        <v>J</v>
      </c>
      <c r="M256" t="str">
        <f>CLEAN('2025 Original'!M454)</f>
        <v/>
      </c>
      <c r="N256" t="str">
        <f t="shared" si="36"/>
        <v>0.05</v>
      </c>
      <c r="O256" s="70">
        <f t="shared" si="37"/>
        <v>0</v>
      </c>
      <c r="P256">
        <f t="shared" si="38"/>
        <v>0</v>
      </c>
      <c r="Q256">
        <f t="shared" si="39"/>
        <v>0</v>
      </c>
      <c r="S256">
        <f t="shared" si="40"/>
        <v>0</v>
      </c>
      <c r="T256">
        <f t="shared" si="41"/>
        <v>0</v>
      </c>
      <c r="U256">
        <f t="shared" si="42"/>
        <v>0</v>
      </c>
      <c r="V256">
        <f t="shared" si="43"/>
        <v>0</v>
      </c>
      <c r="W256">
        <f t="shared" si="44"/>
        <v>0</v>
      </c>
      <c r="X256">
        <f t="shared" si="45"/>
        <v>0</v>
      </c>
      <c r="Y256">
        <f t="shared" si="46"/>
        <v>2.5</v>
      </c>
      <c r="Z256">
        <f t="shared" si="47"/>
        <v>2.5</v>
      </c>
      <c r="AA256" cm="1">
        <f t="array" ref="AA256">SUMPRODUCT((Z256&lt;$Z$2:$Z$225)/COUNTIF($Z$2:$Z$225,$Z$2:$Z$225))+1</f>
        <v>90.999999999999957</v>
      </c>
    </row>
    <row r="257" spans="1:27" x14ac:dyDescent="0.15">
      <c r="A257" t="str">
        <f>CLEAN('2025 Original'!A492)</f>
        <v>Toyota</v>
      </c>
      <c r="B257" t="str">
        <f>CLEAN('2025 Original'!B492)</f>
        <v>Toyota</v>
      </c>
      <c r="C257" t="str">
        <f>CLEAN('2025 Original'!C492)</f>
        <v>4Runner Hybrid</v>
      </c>
      <c r="D257" t="str">
        <f>CLEAN('2025 Original'!D492)</f>
        <v>MPV</v>
      </c>
      <c r="E257" t="str">
        <f>CLEAN('2025 Original'!E492)</f>
        <v>0.05</v>
      </c>
      <c r="F257" t="str">
        <f>CLEAN('2025 Original'!F492)</f>
        <v>100% J</v>
      </c>
      <c r="G257" t="str">
        <f>CLEAN('2025 Original'!G492)</f>
        <v/>
      </c>
      <c r="H257" t="str">
        <f>CLEAN('2025 Original'!H492)</f>
        <v>J</v>
      </c>
      <c r="I257" t="str">
        <f>CLEAN('2025 Original'!I492)</f>
        <v/>
      </c>
      <c r="J257" t="str">
        <f>CLEAN('2025 Original'!J492)</f>
        <v>J</v>
      </c>
      <c r="K257" t="str">
        <f>CLEAN('2025 Original'!K492)</f>
        <v/>
      </c>
      <c r="L257" t="str">
        <f>CLEAN('2025 Original'!L492)</f>
        <v>J</v>
      </c>
      <c r="M257" t="str">
        <f>CLEAN('2025 Original'!M492)</f>
        <v/>
      </c>
      <c r="N257" t="str">
        <f t="shared" si="36"/>
        <v>0.05</v>
      </c>
      <c r="O257" s="70">
        <f t="shared" si="37"/>
        <v>0</v>
      </c>
      <c r="P257">
        <f t="shared" si="38"/>
        <v>0</v>
      </c>
      <c r="Q257">
        <f t="shared" si="39"/>
        <v>0</v>
      </c>
      <c r="S257">
        <f t="shared" si="40"/>
        <v>0</v>
      </c>
      <c r="T257">
        <f t="shared" si="41"/>
        <v>0</v>
      </c>
      <c r="U257">
        <f t="shared" si="42"/>
        <v>0</v>
      </c>
      <c r="V257">
        <f t="shared" si="43"/>
        <v>0</v>
      </c>
      <c r="W257">
        <f t="shared" si="44"/>
        <v>0</v>
      </c>
      <c r="X257">
        <f t="shared" si="45"/>
        <v>0</v>
      </c>
      <c r="Y257">
        <f t="shared" si="46"/>
        <v>2.5</v>
      </c>
      <c r="Z257">
        <f t="shared" si="47"/>
        <v>2.5</v>
      </c>
      <c r="AA257" cm="1">
        <f t="array" ref="AA257">SUMPRODUCT((Z257&lt;$Z$2:$Z$225)/COUNTIF($Z$2:$Z$225,$Z$2:$Z$225))+1</f>
        <v>90.999999999999957</v>
      </c>
    </row>
    <row r="258" spans="1:27" x14ac:dyDescent="0.15">
      <c r="A258" t="str">
        <f>CLEAN('2025 Original'!A263)</f>
        <v>Jaguar Land Rover Limited</v>
      </c>
      <c r="B258" t="str">
        <f>CLEAN('2025 Original'!B263)</f>
        <v>Jaguar</v>
      </c>
      <c r="C258" t="str">
        <f>CLEAN('2025 Original'!C263)</f>
        <v>XF - AWD</v>
      </c>
      <c r="D258" t="str">
        <f>CLEAN('2025 Original'!D263)</f>
        <v>PC</v>
      </c>
      <c r="E258" t="str">
        <f>CLEAN('2025 Original'!E263)</f>
        <v>0.04</v>
      </c>
      <c r="F258" t="str">
        <f>CLEAN('2025 Original'!F263)</f>
        <v>48% G</v>
      </c>
      <c r="G258" t="str">
        <f>CLEAN('2025 Original'!G263)</f>
        <v>46% UK</v>
      </c>
      <c r="H258" t="str">
        <f>CLEAN('2025 Original'!H263)</f>
        <v>UK</v>
      </c>
      <c r="I258" t="str">
        <f>CLEAN('2025 Original'!I263)</f>
        <v/>
      </c>
      <c r="J258" t="str">
        <f>CLEAN('2025 Original'!J263)</f>
        <v>UK</v>
      </c>
      <c r="K258" t="str">
        <f>CLEAN('2025 Original'!K263)</f>
        <v/>
      </c>
      <c r="L258" t="str">
        <f>CLEAN('2025 Original'!L263)</f>
        <v>G</v>
      </c>
      <c r="M258" t="str">
        <f>CLEAN('2025 Original'!M263)</f>
        <v/>
      </c>
      <c r="N258" t="str">
        <f t="shared" ref="N258:N321" si="48">E258</f>
        <v>0.04</v>
      </c>
      <c r="O258" s="70">
        <f t="shared" ref="O258:O321" si="49">COUNTIF(H258,"US")</f>
        <v>0</v>
      </c>
      <c r="P258">
        <f t="shared" ref="P258:P321" si="50">COUNTIF(J258,"US")</f>
        <v>0</v>
      </c>
      <c r="Q258">
        <f t="shared" ref="Q258:Q321" si="51">COUNTIF(L258,"US")</f>
        <v>0</v>
      </c>
      <c r="S258">
        <f t="shared" ref="S258:S321" si="52">IF(R258=0,0,IF(R258=0.5,3,6))</f>
        <v>0</v>
      </c>
      <c r="T258">
        <f t="shared" ref="T258:T321" si="53">IF(O258=1,6,0)</f>
        <v>0</v>
      </c>
      <c r="U258">
        <f t="shared" ref="U258:U321" si="54">IF(R258=0,0,IF(R258=0.5,3,6))</f>
        <v>0</v>
      </c>
      <c r="V258">
        <f t="shared" ref="V258:V321" si="55">IF(Q258=1,7,0)</f>
        <v>0</v>
      </c>
      <c r="W258">
        <f t="shared" ref="W258:W321" si="56">IF(O258=1,11,0)</f>
        <v>0</v>
      </c>
      <c r="X258">
        <f t="shared" ref="X258:X321" si="57">IF(P258=1,14,0)</f>
        <v>0</v>
      </c>
      <c r="Y258">
        <f t="shared" ref="Y258:Y321" si="58">(0.5*N258)*100</f>
        <v>2</v>
      </c>
      <c r="Z258">
        <f t="shared" ref="Z258:Z321" si="59">SUM(S258:Y258)</f>
        <v>2</v>
      </c>
      <c r="AA258" cm="1">
        <f t="array" ref="AA258">SUMPRODUCT((Z258&lt;$Z$2:$Z$225)/COUNTIF($Z$2:$Z$225,$Z$2:$Z$225))+1</f>
        <v>90.999999999999957</v>
      </c>
    </row>
    <row r="259" spans="1:27" x14ac:dyDescent="0.15">
      <c r="A259" t="str">
        <f>CLEAN('2025 Original'!A264)</f>
        <v>Jaguar Land Rover Limited</v>
      </c>
      <c r="B259" t="str">
        <f>CLEAN('2025 Original'!B264)</f>
        <v>Jaguar</v>
      </c>
      <c r="C259" t="str">
        <f>CLEAN('2025 Original'!C264)</f>
        <v>XF - RWD</v>
      </c>
      <c r="D259" t="str">
        <f>CLEAN('2025 Original'!D264)</f>
        <v>PC</v>
      </c>
      <c r="E259" t="str">
        <f>CLEAN('2025 Original'!E264)</f>
        <v>0.04</v>
      </c>
      <c r="F259" t="str">
        <f>CLEAN('2025 Original'!F264)</f>
        <v>50% UK</v>
      </c>
      <c r="G259" t="str">
        <f>CLEAN('2025 Original'!G264)</f>
        <v>43% G</v>
      </c>
      <c r="H259" t="str">
        <f>CLEAN('2025 Original'!H264)</f>
        <v>UK</v>
      </c>
      <c r="I259" t="str">
        <f>CLEAN('2025 Original'!I264)</f>
        <v/>
      </c>
      <c r="J259" t="str">
        <f>CLEAN('2025 Original'!J264)</f>
        <v>UK</v>
      </c>
      <c r="K259" t="str">
        <f>CLEAN('2025 Original'!K264)</f>
        <v/>
      </c>
      <c r="L259" t="str">
        <f>CLEAN('2025 Original'!L264)</f>
        <v>G</v>
      </c>
      <c r="M259" t="str">
        <f>CLEAN('2025 Original'!M264)</f>
        <v/>
      </c>
      <c r="N259" t="str">
        <f t="shared" si="48"/>
        <v>0.04</v>
      </c>
      <c r="O259" s="70">
        <f t="shared" si="49"/>
        <v>0</v>
      </c>
      <c r="P259">
        <f t="shared" si="50"/>
        <v>0</v>
      </c>
      <c r="Q259">
        <f t="shared" si="51"/>
        <v>0</v>
      </c>
      <c r="S259">
        <f t="shared" si="52"/>
        <v>0</v>
      </c>
      <c r="T259">
        <f t="shared" si="53"/>
        <v>0</v>
      </c>
      <c r="U259">
        <f t="shared" si="54"/>
        <v>0</v>
      </c>
      <c r="V259">
        <f t="shared" si="55"/>
        <v>0</v>
      </c>
      <c r="W259">
        <f t="shared" si="56"/>
        <v>0</v>
      </c>
      <c r="X259">
        <f t="shared" si="57"/>
        <v>0</v>
      </c>
      <c r="Y259">
        <f t="shared" si="58"/>
        <v>2</v>
      </c>
      <c r="Z259">
        <f t="shared" si="59"/>
        <v>2</v>
      </c>
      <c r="AA259" cm="1">
        <f t="array" ref="AA259">SUMPRODUCT((Z259&lt;$Z$2:$Z$225)/COUNTIF($Z$2:$Z$225,$Z$2:$Z$225))+1</f>
        <v>90.999999999999957</v>
      </c>
    </row>
    <row r="260" spans="1:27" x14ac:dyDescent="0.15">
      <c r="A260" t="str">
        <f>CLEAN('2025 Original'!A370)</f>
        <v>Mitsubishi Motors Corporation</v>
      </c>
      <c r="B260" t="str">
        <f>CLEAN('2025 Original'!B370)</f>
        <v>Mitsubishi</v>
      </c>
      <c r="C260" t="str">
        <f>CLEAN('2025 Original'!C370)</f>
        <v>Outlander ES 2WD</v>
      </c>
      <c r="D260" t="str">
        <f>CLEAN('2025 Original'!D370)</f>
        <v>MPV</v>
      </c>
      <c r="E260" t="str">
        <f>CLEAN('2025 Original'!E370)</f>
        <v>0.04</v>
      </c>
      <c r="F260" t="str">
        <f>CLEAN('2025 Original'!F370)</f>
        <v>86% J</v>
      </c>
      <c r="G260" t="str">
        <f>CLEAN('2025 Original'!G370)</f>
        <v/>
      </c>
      <c r="H260" t="str">
        <f>CLEAN('2025 Original'!H370)</f>
        <v>J</v>
      </c>
      <c r="I260" t="str">
        <f>CLEAN('2025 Original'!I370)</f>
        <v/>
      </c>
      <c r="J260" t="str">
        <f>CLEAN('2025 Original'!J370)</f>
        <v>J</v>
      </c>
      <c r="K260" t="str">
        <f>CLEAN('2025 Original'!K370)</f>
        <v/>
      </c>
      <c r="L260" t="str">
        <f>CLEAN('2025 Original'!L370)</f>
        <v>J</v>
      </c>
      <c r="M260" t="str">
        <f>CLEAN('2025 Original'!M370)</f>
        <v/>
      </c>
      <c r="N260" t="str">
        <f t="shared" si="48"/>
        <v>0.04</v>
      </c>
      <c r="O260" s="70">
        <f t="shared" si="49"/>
        <v>0</v>
      </c>
      <c r="P260">
        <f t="shared" si="50"/>
        <v>0</v>
      </c>
      <c r="Q260">
        <f t="shared" si="51"/>
        <v>0</v>
      </c>
      <c r="S260">
        <f t="shared" si="52"/>
        <v>0</v>
      </c>
      <c r="T260">
        <f t="shared" si="53"/>
        <v>0</v>
      </c>
      <c r="U260">
        <f t="shared" si="54"/>
        <v>0</v>
      </c>
      <c r="V260">
        <f t="shared" si="55"/>
        <v>0</v>
      </c>
      <c r="W260">
        <f t="shared" si="56"/>
        <v>0</v>
      </c>
      <c r="X260">
        <f t="shared" si="57"/>
        <v>0</v>
      </c>
      <c r="Y260">
        <f t="shared" si="58"/>
        <v>2</v>
      </c>
      <c r="Z260">
        <f t="shared" si="59"/>
        <v>2</v>
      </c>
      <c r="AA260" cm="1">
        <f t="array" ref="AA260">SUMPRODUCT((Z260&lt;$Z$2:$Z$225)/COUNTIF($Z$2:$Z$225,$Z$2:$Z$225))+1</f>
        <v>90.999999999999957</v>
      </c>
    </row>
    <row r="261" spans="1:27" x14ac:dyDescent="0.15">
      <c r="A261" t="str">
        <f>CLEAN('2025 Original'!A371)</f>
        <v>Mitsubishi Motors Corporation</v>
      </c>
      <c r="B261" t="str">
        <f>CLEAN('2025 Original'!B371)</f>
        <v>Mitsubishi</v>
      </c>
      <c r="C261" t="str">
        <f>CLEAN('2025 Original'!C371)</f>
        <v>Outlander ES 4WD</v>
      </c>
      <c r="D261" t="str">
        <f>CLEAN('2025 Original'!D371)</f>
        <v>MPV</v>
      </c>
      <c r="E261" t="str">
        <f>CLEAN('2025 Original'!E371)</f>
        <v>0.04</v>
      </c>
      <c r="F261" t="str">
        <f>CLEAN('2025 Original'!F371)</f>
        <v>85% J</v>
      </c>
      <c r="G261" t="str">
        <f>CLEAN('2025 Original'!G371)</f>
        <v/>
      </c>
      <c r="H261" t="str">
        <f>CLEAN('2025 Original'!H371)</f>
        <v>J</v>
      </c>
      <c r="I261" t="str">
        <f>CLEAN('2025 Original'!I371)</f>
        <v/>
      </c>
      <c r="J261" t="str">
        <f>CLEAN('2025 Original'!J371)</f>
        <v>J</v>
      </c>
      <c r="K261" t="str">
        <f>CLEAN('2025 Original'!K371)</f>
        <v/>
      </c>
      <c r="L261" t="str">
        <f>CLEAN('2025 Original'!L371)</f>
        <v>J</v>
      </c>
      <c r="M261" t="str">
        <f>CLEAN('2025 Original'!M371)</f>
        <v/>
      </c>
      <c r="N261" t="str">
        <f t="shared" si="48"/>
        <v>0.04</v>
      </c>
      <c r="O261" s="70">
        <f t="shared" si="49"/>
        <v>0</v>
      </c>
      <c r="P261">
        <f t="shared" si="50"/>
        <v>0</v>
      </c>
      <c r="Q261">
        <f t="shared" si="51"/>
        <v>0</v>
      </c>
      <c r="S261">
        <f t="shared" si="52"/>
        <v>0</v>
      </c>
      <c r="T261">
        <f t="shared" si="53"/>
        <v>0</v>
      </c>
      <c r="U261">
        <f t="shared" si="54"/>
        <v>0</v>
      </c>
      <c r="V261">
        <f t="shared" si="55"/>
        <v>0</v>
      </c>
      <c r="W261">
        <f t="shared" si="56"/>
        <v>0</v>
      </c>
      <c r="X261">
        <f t="shared" si="57"/>
        <v>0</v>
      </c>
      <c r="Y261">
        <f t="shared" si="58"/>
        <v>2</v>
      </c>
      <c r="Z261">
        <f t="shared" si="59"/>
        <v>2</v>
      </c>
      <c r="AA261" cm="1">
        <f t="array" ref="AA261">SUMPRODUCT((Z261&lt;$Z$2:$Z$225)/COUNTIF($Z$2:$Z$225,$Z$2:$Z$225))+1</f>
        <v>90.999999999999957</v>
      </c>
    </row>
    <row r="262" spans="1:27" x14ac:dyDescent="0.15">
      <c r="A262" t="str">
        <f>CLEAN('2025 Original'!A379)</f>
        <v>Mitsubishi Motors Corporation</v>
      </c>
      <c r="B262" t="str">
        <f>CLEAN('2025 Original'!B379)</f>
        <v>Mitsubishi</v>
      </c>
      <c r="C262" t="str">
        <f>CLEAN('2025 Original'!C379)</f>
        <v>Outlander SE 2WD</v>
      </c>
      <c r="D262" t="str">
        <f>CLEAN('2025 Original'!D379)</f>
        <v>MPV</v>
      </c>
      <c r="E262" t="str">
        <f>CLEAN('2025 Original'!E379)</f>
        <v>0.04</v>
      </c>
      <c r="F262" t="str">
        <f>CLEAN('2025 Original'!F379)</f>
        <v>86% J</v>
      </c>
      <c r="G262" t="str">
        <f>CLEAN('2025 Original'!G379)</f>
        <v/>
      </c>
      <c r="H262" t="str">
        <f>CLEAN('2025 Original'!H379)</f>
        <v>J</v>
      </c>
      <c r="I262" t="str">
        <f>CLEAN('2025 Original'!I379)</f>
        <v/>
      </c>
      <c r="J262" t="str">
        <f>CLEAN('2025 Original'!J379)</f>
        <v>J</v>
      </c>
      <c r="K262" t="str">
        <f>CLEAN('2025 Original'!K379)</f>
        <v/>
      </c>
      <c r="L262" t="str">
        <f>CLEAN('2025 Original'!L379)</f>
        <v>J</v>
      </c>
      <c r="M262" t="str">
        <f>CLEAN('2025 Original'!M379)</f>
        <v/>
      </c>
      <c r="N262" t="str">
        <f t="shared" si="48"/>
        <v>0.04</v>
      </c>
      <c r="O262" s="70">
        <f t="shared" si="49"/>
        <v>0</v>
      </c>
      <c r="P262">
        <f t="shared" si="50"/>
        <v>0</v>
      </c>
      <c r="Q262">
        <f t="shared" si="51"/>
        <v>0</v>
      </c>
      <c r="S262">
        <f t="shared" si="52"/>
        <v>0</v>
      </c>
      <c r="T262">
        <f t="shared" si="53"/>
        <v>0</v>
      </c>
      <c r="U262">
        <f t="shared" si="54"/>
        <v>0</v>
      </c>
      <c r="V262">
        <f t="shared" si="55"/>
        <v>0</v>
      </c>
      <c r="W262">
        <f t="shared" si="56"/>
        <v>0</v>
      </c>
      <c r="X262">
        <f t="shared" si="57"/>
        <v>0</v>
      </c>
      <c r="Y262">
        <f t="shared" si="58"/>
        <v>2</v>
      </c>
      <c r="Z262">
        <f t="shared" si="59"/>
        <v>2</v>
      </c>
      <c r="AA262" cm="1">
        <f t="array" ref="AA262">SUMPRODUCT((Z262&lt;$Z$2:$Z$225)/COUNTIF($Z$2:$Z$225,$Z$2:$Z$225))+1</f>
        <v>90.999999999999957</v>
      </c>
    </row>
    <row r="263" spans="1:27" x14ac:dyDescent="0.15">
      <c r="A263" t="str">
        <f>CLEAN('2025 Original'!A380)</f>
        <v>Mitsubishi Motors Corporation</v>
      </c>
      <c r="B263" t="str">
        <f>CLEAN('2025 Original'!B380)</f>
        <v>Mitsubishi</v>
      </c>
      <c r="C263" t="str">
        <f>CLEAN('2025 Original'!C380)</f>
        <v>Outlander SE 4WD</v>
      </c>
      <c r="D263" t="str">
        <f>CLEAN('2025 Original'!D380)</f>
        <v>MPV</v>
      </c>
      <c r="E263" t="str">
        <f>CLEAN('2025 Original'!E380)</f>
        <v>0.04</v>
      </c>
      <c r="F263" t="str">
        <f>CLEAN('2025 Original'!F380)</f>
        <v>85% J</v>
      </c>
      <c r="G263" t="str">
        <f>CLEAN('2025 Original'!G380)</f>
        <v/>
      </c>
      <c r="H263" t="str">
        <f>CLEAN('2025 Original'!H380)</f>
        <v>J</v>
      </c>
      <c r="I263" t="str">
        <f>CLEAN('2025 Original'!I380)</f>
        <v/>
      </c>
      <c r="J263" t="str">
        <f>CLEAN('2025 Original'!J380)</f>
        <v>J</v>
      </c>
      <c r="K263" t="str">
        <f>CLEAN('2025 Original'!K380)</f>
        <v/>
      </c>
      <c r="L263" t="str">
        <f>CLEAN('2025 Original'!L380)</f>
        <v>J</v>
      </c>
      <c r="M263" t="str">
        <f>CLEAN('2025 Original'!M380)</f>
        <v/>
      </c>
      <c r="N263" t="str">
        <f t="shared" si="48"/>
        <v>0.04</v>
      </c>
      <c r="O263" s="70">
        <f t="shared" si="49"/>
        <v>0</v>
      </c>
      <c r="P263">
        <f t="shared" si="50"/>
        <v>0</v>
      </c>
      <c r="Q263">
        <f t="shared" si="51"/>
        <v>0</v>
      </c>
      <c r="S263">
        <f t="shared" si="52"/>
        <v>0</v>
      </c>
      <c r="T263">
        <f t="shared" si="53"/>
        <v>0</v>
      </c>
      <c r="U263">
        <f t="shared" si="54"/>
        <v>0</v>
      </c>
      <c r="V263">
        <f t="shared" si="55"/>
        <v>0</v>
      </c>
      <c r="W263">
        <f t="shared" si="56"/>
        <v>0</v>
      </c>
      <c r="X263">
        <f t="shared" si="57"/>
        <v>0</v>
      </c>
      <c r="Y263">
        <f t="shared" si="58"/>
        <v>2</v>
      </c>
      <c r="Z263">
        <f t="shared" si="59"/>
        <v>2</v>
      </c>
      <c r="AA263" cm="1">
        <f t="array" ref="AA263">SUMPRODUCT((Z263&lt;$Z$2:$Z$225)/COUNTIF($Z$2:$Z$225,$Z$2:$Z$225))+1</f>
        <v>90.999999999999957</v>
      </c>
    </row>
    <row r="264" spans="1:27" x14ac:dyDescent="0.15">
      <c r="A264" t="str">
        <f>CLEAN('2025 Original'!A381)</f>
        <v>Mitsubishi Motors Corporation</v>
      </c>
      <c r="B264" t="str">
        <f>CLEAN('2025 Original'!B381)</f>
        <v>Mitsubishi</v>
      </c>
      <c r="C264" t="str">
        <f>CLEAN('2025 Original'!C381)</f>
        <v>Outlander SEL 2WD</v>
      </c>
      <c r="D264" t="str">
        <f>CLEAN('2025 Original'!D381)</f>
        <v>MPV</v>
      </c>
      <c r="E264" t="str">
        <f>CLEAN('2025 Original'!E381)</f>
        <v>0.04</v>
      </c>
      <c r="F264" t="str">
        <f>CLEAN('2025 Original'!F381)</f>
        <v>86% J</v>
      </c>
      <c r="G264" t="str">
        <f>CLEAN('2025 Original'!G381)</f>
        <v/>
      </c>
      <c r="H264" t="str">
        <f>CLEAN('2025 Original'!H381)</f>
        <v>J</v>
      </c>
      <c r="I264" t="str">
        <f>CLEAN('2025 Original'!I381)</f>
        <v/>
      </c>
      <c r="J264" t="str">
        <f>CLEAN('2025 Original'!J381)</f>
        <v>J</v>
      </c>
      <c r="K264" t="str">
        <f>CLEAN('2025 Original'!K381)</f>
        <v/>
      </c>
      <c r="L264" t="str">
        <f>CLEAN('2025 Original'!L381)</f>
        <v>J</v>
      </c>
      <c r="M264" t="str">
        <f>CLEAN('2025 Original'!M381)</f>
        <v/>
      </c>
      <c r="N264" t="str">
        <f t="shared" si="48"/>
        <v>0.04</v>
      </c>
      <c r="O264" s="70">
        <f t="shared" si="49"/>
        <v>0</v>
      </c>
      <c r="P264">
        <f t="shared" si="50"/>
        <v>0</v>
      </c>
      <c r="Q264">
        <f t="shared" si="51"/>
        <v>0</v>
      </c>
      <c r="S264">
        <f t="shared" si="52"/>
        <v>0</v>
      </c>
      <c r="T264">
        <f t="shared" si="53"/>
        <v>0</v>
      </c>
      <c r="U264">
        <f t="shared" si="54"/>
        <v>0</v>
      </c>
      <c r="V264">
        <f t="shared" si="55"/>
        <v>0</v>
      </c>
      <c r="W264">
        <f t="shared" si="56"/>
        <v>0</v>
      </c>
      <c r="X264">
        <f t="shared" si="57"/>
        <v>0</v>
      </c>
      <c r="Y264">
        <f t="shared" si="58"/>
        <v>2</v>
      </c>
      <c r="Z264">
        <f t="shared" si="59"/>
        <v>2</v>
      </c>
      <c r="AA264" cm="1">
        <f t="array" ref="AA264">SUMPRODUCT((Z264&lt;$Z$2:$Z$225)/COUNTIF($Z$2:$Z$225,$Z$2:$Z$225))+1</f>
        <v>90.999999999999957</v>
      </c>
    </row>
    <row r="265" spans="1:27" x14ac:dyDescent="0.15">
      <c r="A265" t="str">
        <f>CLEAN('2025 Original'!A382)</f>
        <v>Mitsubishi Motors Corporation</v>
      </c>
      <c r="B265" t="str">
        <f>CLEAN('2025 Original'!B382)</f>
        <v>Mitsubishi</v>
      </c>
      <c r="C265" t="str">
        <f>CLEAN('2025 Original'!C382)</f>
        <v>Outlander SEL 4WD</v>
      </c>
      <c r="D265" t="str">
        <f>CLEAN('2025 Original'!D382)</f>
        <v>MPV</v>
      </c>
      <c r="E265" t="str">
        <f>CLEAN('2025 Original'!E382)</f>
        <v>0.04</v>
      </c>
      <c r="F265" t="str">
        <f>CLEAN('2025 Original'!F382)</f>
        <v>86% J</v>
      </c>
      <c r="G265" t="str">
        <f>CLEAN('2025 Original'!G382)</f>
        <v/>
      </c>
      <c r="H265" t="str">
        <f>CLEAN('2025 Original'!H382)</f>
        <v>J</v>
      </c>
      <c r="I265" t="str">
        <f>CLEAN('2025 Original'!I382)</f>
        <v/>
      </c>
      <c r="J265" t="str">
        <f>CLEAN('2025 Original'!J382)</f>
        <v>J</v>
      </c>
      <c r="K265" t="str">
        <f>CLEAN('2025 Original'!K382)</f>
        <v/>
      </c>
      <c r="L265" t="str">
        <f>CLEAN('2025 Original'!L382)</f>
        <v>J</v>
      </c>
      <c r="M265" t="str">
        <f>CLEAN('2025 Original'!M382)</f>
        <v/>
      </c>
      <c r="N265" t="str">
        <f t="shared" si="48"/>
        <v>0.04</v>
      </c>
      <c r="O265" s="70">
        <f t="shared" si="49"/>
        <v>0</v>
      </c>
      <c r="P265">
        <f t="shared" si="50"/>
        <v>0</v>
      </c>
      <c r="Q265">
        <f t="shared" si="51"/>
        <v>0</v>
      </c>
      <c r="S265">
        <f t="shared" si="52"/>
        <v>0</v>
      </c>
      <c r="T265">
        <f t="shared" si="53"/>
        <v>0</v>
      </c>
      <c r="U265">
        <f t="shared" si="54"/>
        <v>0</v>
      </c>
      <c r="V265">
        <f t="shared" si="55"/>
        <v>0</v>
      </c>
      <c r="W265">
        <f t="shared" si="56"/>
        <v>0</v>
      </c>
      <c r="X265">
        <f t="shared" si="57"/>
        <v>0</v>
      </c>
      <c r="Y265">
        <f t="shared" si="58"/>
        <v>2</v>
      </c>
      <c r="Z265">
        <f t="shared" si="59"/>
        <v>2</v>
      </c>
      <c r="AA265" cm="1">
        <f t="array" ref="AA265">SUMPRODUCT((Z265&lt;$Z$2:$Z$225)/COUNTIF($Z$2:$Z$225,$Z$2:$Z$225))+1</f>
        <v>90.999999999999957</v>
      </c>
    </row>
    <row r="266" spans="1:27" x14ac:dyDescent="0.15">
      <c r="A266" t="str">
        <f>CLEAN('2025 Original'!A223)</f>
        <v>Hyundai Motor Company</v>
      </c>
      <c r="B266" t="str">
        <f>CLEAN('2025 Original'!B223)</f>
        <v>Genesis</v>
      </c>
      <c r="C266" t="str">
        <f>CLEAN('2025 Original'!C223)</f>
        <v>G70</v>
      </c>
      <c r="D266" t="str">
        <f>CLEAN('2025 Original'!D223)</f>
        <v>PC</v>
      </c>
      <c r="E266" t="str">
        <f>CLEAN('2025 Original'!E223)</f>
        <v>0.03</v>
      </c>
      <c r="F266" t="str">
        <f>CLEAN('2025 Original'!F223)</f>
        <v>85% K</v>
      </c>
      <c r="G266" t="str">
        <f>CLEAN('2025 Original'!G223)</f>
        <v/>
      </c>
      <c r="H266" t="str">
        <f>CLEAN('2025 Original'!H223)</f>
        <v>K</v>
      </c>
      <c r="I266" t="str">
        <f>CLEAN('2025 Original'!I223)</f>
        <v/>
      </c>
      <c r="J266" t="str">
        <f>CLEAN('2025 Original'!J223)</f>
        <v>K</v>
      </c>
      <c r="K266" t="str">
        <f>CLEAN('2025 Original'!K223)</f>
        <v/>
      </c>
      <c r="L266" t="str">
        <f>CLEAN('2025 Original'!L223)</f>
        <v>K</v>
      </c>
      <c r="M266" t="str">
        <f>CLEAN('2025 Original'!M223)</f>
        <v/>
      </c>
      <c r="N266" t="str">
        <f t="shared" si="48"/>
        <v>0.03</v>
      </c>
      <c r="O266" s="70">
        <f t="shared" si="49"/>
        <v>0</v>
      </c>
      <c r="P266">
        <f t="shared" si="50"/>
        <v>0</v>
      </c>
      <c r="Q266">
        <f t="shared" si="51"/>
        <v>0</v>
      </c>
      <c r="S266">
        <f t="shared" si="52"/>
        <v>0</v>
      </c>
      <c r="T266">
        <f t="shared" si="53"/>
        <v>0</v>
      </c>
      <c r="U266">
        <f t="shared" si="54"/>
        <v>0</v>
      </c>
      <c r="V266">
        <f t="shared" si="55"/>
        <v>0</v>
      </c>
      <c r="W266">
        <f t="shared" si="56"/>
        <v>0</v>
      </c>
      <c r="X266">
        <f t="shared" si="57"/>
        <v>0</v>
      </c>
      <c r="Y266">
        <f t="shared" si="58"/>
        <v>1.5</v>
      </c>
      <c r="Z266">
        <f t="shared" si="59"/>
        <v>1.5</v>
      </c>
      <c r="AA266" cm="1">
        <f t="array" ref="AA266">SUMPRODUCT((Z266&lt;$Z$2:$Z$225)/COUNTIF($Z$2:$Z$225,$Z$2:$Z$225))+1</f>
        <v>90.999999999999957</v>
      </c>
    </row>
    <row r="267" spans="1:27" x14ac:dyDescent="0.15">
      <c r="A267" t="str">
        <f>CLEAN('2025 Original'!A224)</f>
        <v>Hyundai Motor Company</v>
      </c>
      <c r="B267" t="str">
        <f>CLEAN('2025 Original'!B224)</f>
        <v>Genesis</v>
      </c>
      <c r="C267" t="str">
        <f>CLEAN('2025 Original'!C224)</f>
        <v>G80</v>
      </c>
      <c r="D267" t="str">
        <f>CLEAN('2025 Original'!D224)</f>
        <v>PC</v>
      </c>
      <c r="E267" t="str">
        <f>CLEAN('2025 Original'!E224)</f>
        <v>0.03</v>
      </c>
      <c r="F267" t="str">
        <f>CLEAN('2025 Original'!F224)</f>
        <v>80% K</v>
      </c>
      <c r="G267" t="str">
        <f>CLEAN('2025 Original'!G224)</f>
        <v/>
      </c>
      <c r="H267" t="str">
        <f>CLEAN('2025 Original'!H224)</f>
        <v>K</v>
      </c>
      <c r="I267" t="str">
        <f>CLEAN('2025 Original'!I224)</f>
        <v/>
      </c>
      <c r="J267" t="str">
        <f>CLEAN('2025 Original'!J224)</f>
        <v>K</v>
      </c>
      <c r="K267" t="str">
        <f>CLEAN('2025 Original'!K224)</f>
        <v/>
      </c>
      <c r="L267" t="str">
        <f>CLEAN('2025 Original'!L224)</f>
        <v>K</v>
      </c>
      <c r="M267" t="str">
        <f>CLEAN('2025 Original'!M224)</f>
        <v/>
      </c>
      <c r="N267" t="str">
        <f t="shared" si="48"/>
        <v>0.03</v>
      </c>
      <c r="O267" s="70">
        <f t="shared" si="49"/>
        <v>0</v>
      </c>
      <c r="P267">
        <f t="shared" si="50"/>
        <v>0</v>
      </c>
      <c r="Q267">
        <f t="shared" si="51"/>
        <v>0</v>
      </c>
      <c r="S267">
        <f t="shared" si="52"/>
        <v>0</v>
      </c>
      <c r="T267">
        <f t="shared" si="53"/>
        <v>0</v>
      </c>
      <c r="U267">
        <f t="shared" si="54"/>
        <v>0</v>
      </c>
      <c r="V267">
        <f t="shared" si="55"/>
        <v>0</v>
      </c>
      <c r="W267">
        <f t="shared" si="56"/>
        <v>0</v>
      </c>
      <c r="X267">
        <f t="shared" si="57"/>
        <v>0</v>
      </c>
      <c r="Y267">
        <f t="shared" si="58"/>
        <v>1.5</v>
      </c>
      <c r="Z267">
        <f t="shared" si="59"/>
        <v>1.5</v>
      </c>
      <c r="AA267" cm="1">
        <f t="array" ref="AA267">SUMPRODUCT((Z267&lt;$Z$2:$Z$225)/COUNTIF($Z$2:$Z$225,$Z$2:$Z$225))+1</f>
        <v>90.999999999999957</v>
      </c>
    </row>
    <row r="268" spans="1:27" x14ac:dyDescent="0.15">
      <c r="A268" t="str">
        <f>CLEAN('2025 Original'!A228)</f>
        <v>Hyundai Motor Company</v>
      </c>
      <c r="B268" t="str">
        <f>CLEAN('2025 Original'!B228)</f>
        <v>Genesis</v>
      </c>
      <c r="C268" t="str">
        <f>CLEAN('2025 Original'!C228)</f>
        <v>GV70</v>
      </c>
      <c r="D268" t="str">
        <f>CLEAN('2025 Original'!D228)</f>
        <v>MPV</v>
      </c>
      <c r="E268" t="str">
        <f>CLEAN('2025 Original'!E228)</f>
        <v>0.03</v>
      </c>
      <c r="F268" t="str">
        <f>CLEAN('2025 Original'!F228)</f>
        <v>85% K</v>
      </c>
      <c r="G268" t="str">
        <f>CLEAN('2025 Original'!G228)</f>
        <v/>
      </c>
      <c r="H268" t="str">
        <f>CLEAN('2025 Original'!H228)</f>
        <v>K</v>
      </c>
      <c r="I268" t="str">
        <f>CLEAN('2025 Original'!I228)</f>
        <v/>
      </c>
      <c r="J268" t="str">
        <f>CLEAN('2025 Original'!J228)</f>
        <v>K</v>
      </c>
      <c r="K268" t="str">
        <f>CLEAN('2025 Original'!K228)</f>
        <v/>
      </c>
      <c r="L268" t="str">
        <f>CLEAN('2025 Original'!L228)</f>
        <v>K</v>
      </c>
      <c r="M268" t="str">
        <f>CLEAN('2025 Original'!M228)</f>
        <v/>
      </c>
      <c r="N268" t="str">
        <f t="shared" si="48"/>
        <v>0.03</v>
      </c>
      <c r="O268" s="70">
        <f t="shared" si="49"/>
        <v>0</v>
      </c>
      <c r="P268">
        <f t="shared" si="50"/>
        <v>0</v>
      </c>
      <c r="Q268">
        <f t="shared" si="51"/>
        <v>0</v>
      </c>
      <c r="S268">
        <f t="shared" si="52"/>
        <v>0</v>
      </c>
      <c r="T268">
        <f t="shared" si="53"/>
        <v>0</v>
      </c>
      <c r="U268">
        <f t="shared" si="54"/>
        <v>0</v>
      </c>
      <c r="V268">
        <f t="shared" si="55"/>
        <v>0</v>
      </c>
      <c r="W268">
        <f t="shared" si="56"/>
        <v>0</v>
      </c>
      <c r="X268">
        <f t="shared" si="57"/>
        <v>0</v>
      </c>
      <c r="Y268">
        <f t="shared" si="58"/>
        <v>1.5</v>
      </c>
      <c r="Z268">
        <f t="shared" si="59"/>
        <v>1.5</v>
      </c>
      <c r="AA268" cm="1">
        <f t="array" ref="AA268">SUMPRODUCT((Z268&lt;$Z$2:$Z$225)/COUNTIF($Z$2:$Z$225,$Z$2:$Z$225))+1</f>
        <v>90.999999999999957</v>
      </c>
    </row>
    <row r="269" spans="1:27" x14ac:dyDescent="0.15">
      <c r="A269" t="str">
        <f>CLEAN('2025 Original'!A231)</f>
        <v>Hyundai Motor Company</v>
      </c>
      <c r="B269" t="str">
        <f>CLEAN('2025 Original'!B231)</f>
        <v>Genesis</v>
      </c>
      <c r="C269" t="str">
        <f>CLEAN('2025 Original'!C231)</f>
        <v>GV80</v>
      </c>
      <c r="D269" t="str">
        <f>CLEAN('2025 Original'!D231)</f>
        <v>MPV</v>
      </c>
      <c r="E269" t="str">
        <f>CLEAN('2025 Original'!E231)</f>
        <v>0.03</v>
      </c>
      <c r="F269" t="str">
        <f>CLEAN('2025 Original'!F231)</f>
        <v>85% K</v>
      </c>
      <c r="G269" t="str">
        <f>CLEAN('2025 Original'!G231)</f>
        <v/>
      </c>
      <c r="H269" t="str">
        <f>CLEAN('2025 Original'!H231)</f>
        <v>K</v>
      </c>
      <c r="I269" t="str">
        <f>CLEAN('2025 Original'!I231)</f>
        <v/>
      </c>
      <c r="J269" t="str">
        <f>CLEAN('2025 Original'!J231)</f>
        <v>K</v>
      </c>
      <c r="K269" t="str">
        <f>CLEAN('2025 Original'!K231)</f>
        <v/>
      </c>
      <c r="L269" t="str">
        <f>CLEAN('2025 Original'!L231)</f>
        <v>K</v>
      </c>
      <c r="M269" t="str">
        <f>CLEAN('2025 Original'!M231)</f>
        <v/>
      </c>
      <c r="N269" t="str">
        <f t="shared" si="48"/>
        <v>0.03</v>
      </c>
      <c r="O269" s="70">
        <f t="shared" si="49"/>
        <v>0</v>
      </c>
      <c r="P269">
        <f t="shared" si="50"/>
        <v>0</v>
      </c>
      <c r="Q269">
        <f t="shared" si="51"/>
        <v>0</v>
      </c>
      <c r="S269">
        <f t="shared" si="52"/>
        <v>0</v>
      </c>
      <c r="T269">
        <f t="shared" si="53"/>
        <v>0</v>
      </c>
      <c r="U269">
        <f t="shared" si="54"/>
        <v>0</v>
      </c>
      <c r="V269">
        <f t="shared" si="55"/>
        <v>0</v>
      </c>
      <c r="W269">
        <f t="shared" si="56"/>
        <v>0</v>
      </c>
      <c r="X269">
        <f t="shared" si="57"/>
        <v>0</v>
      </c>
      <c r="Y269">
        <f t="shared" si="58"/>
        <v>1.5</v>
      </c>
      <c r="Z269">
        <f t="shared" si="59"/>
        <v>1.5</v>
      </c>
      <c r="AA269" cm="1">
        <f t="array" ref="AA269">SUMPRODUCT((Z269&lt;$Z$2:$Z$225)/COUNTIF($Z$2:$Z$225,$Z$2:$Z$225))+1</f>
        <v>90.999999999999957</v>
      </c>
    </row>
    <row r="270" spans="1:27" x14ac:dyDescent="0.15">
      <c r="A270" t="str">
        <f>CLEAN('2025 Original'!A21)</f>
        <v>Audi</v>
      </c>
      <c r="B270" t="str">
        <f>CLEAN('2025 Original'!B21)</f>
        <v>Audi</v>
      </c>
      <c r="C270" t="str">
        <f>CLEAN('2025 Original'!C21)</f>
        <v>Q5 (new)</v>
      </c>
      <c r="D270" t="str">
        <f>CLEAN('2025 Original'!D21)</f>
        <v>MPV</v>
      </c>
      <c r="E270" t="str">
        <f>CLEAN('2025 Original'!E21)</f>
        <v>0.02</v>
      </c>
      <c r="F270" t="str">
        <f>CLEAN('2025 Original'!F21)</f>
        <v>73% M</v>
      </c>
      <c r="G270" t="str">
        <f>CLEAN('2025 Original'!G21)</f>
        <v>24% G</v>
      </c>
      <c r="H270" t="str">
        <f>CLEAN('2025 Original'!H21)</f>
        <v>M</v>
      </c>
      <c r="I270" t="str">
        <f>CLEAN('2025 Original'!I21)</f>
        <v/>
      </c>
      <c r="J270" t="str">
        <f>CLEAN('2025 Original'!J21)</f>
        <v>M</v>
      </c>
      <c r="K270" t="str">
        <f>CLEAN('2025 Original'!K21)</f>
        <v/>
      </c>
      <c r="L270" t="str">
        <f>CLEAN('2025 Original'!L21)</f>
        <v>G</v>
      </c>
      <c r="M270" t="str">
        <f>CLEAN('2025 Original'!M21)</f>
        <v/>
      </c>
      <c r="N270" t="str">
        <f t="shared" si="48"/>
        <v>0.02</v>
      </c>
      <c r="O270" s="70">
        <f t="shared" si="49"/>
        <v>0</v>
      </c>
      <c r="P270">
        <f t="shared" si="50"/>
        <v>0</v>
      </c>
      <c r="Q270">
        <f t="shared" si="51"/>
        <v>0</v>
      </c>
      <c r="R270">
        <v>0</v>
      </c>
      <c r="S270">
        <f t="shared" si="52"/>
        <v>0</v>
      </c>
      <c r="T270">
        <f t="shared" si="53"/>
        <v>0</v>
      </c>
      <c r="U270">
        <f t="shared" si="54"/>
        <v>0</v>
      </c>
      <c r="V270">
        <f t="shared" si="55"/>
        <v>0</v>
      </c>
      <c r="W270">
        <f t="shared" si="56"/>
        <v>0</v>
      </c>
      <c r="X270">
        <f t="shared" si="57"/>
        <v>0</v>
      </c>
      <c r="Y270">
        <f t="shared" si="58"/>
        <v>1</v>
      </c>
      <c r="Z270">
        <f t="shared" si="59"/>
        <v>1</v>
      </c>
      <c r="AA270" cm="1">
        <f t="array" ref="AA270">SUMPRODUCT((Z270&lt;$Z$2:$Z$225)/COUNTIF($Z$2:$Z$225,$Z$2:$Z$225))+1</f>
        <v>90.999999999999957</v>
      </c>
    </row>
    <row r="271" spans="1:27" x14ac:dyDescent="0.15">
      <c r="A271" t="str">
        <f>CLEAN('2025 Original'!A22)</f>
        <v>Audi</v>
      </c>
      <c r="B271" t="str">
        <f>CLEAN('2025 Original'!B22)</f>
        <v>Audi</v>
      </c>
      <c r="C271" t="str">
        <f>CLEAN('2025 Original'!C22)</f>
        <v>Q5 40</v>
      </c>
      <c r="D271" t="str">
        <f>CLEAN('2025 Original'!D22)</f>
        <v>MPV</v>
      </c>
      <c r="E271" t="str">
        <f>CLEAN('2025 Original'!E22)</f>
        <v>0.02</v>
      </c>
      <c r="F271" t="str">
        <f>CLEAN('2025 Original'!F22)</f>
        <v>69% M</v>
      </c>
      <c r="G271" t="str">
        <f>CLEAN('2025 Original'!G22)</f>
        <v>21% G</v>
      </c>
      <c r="H271" t="str">
        <f>CLEAN('2025 Original'!H22)</f>
        <v>M</v>
      </c>
      <c r="I271" t="str">
        <f>CLEAN('2025 Original'!I22)</f>
        <v/>
      </c>
      <c r="J271" t="str">
        <f>CLEAN('2025 Original'!J22)</f>
        <v>H</v>
      </c>
      <c r="K271" t="str">
        <f>CLEAN('2025 Original'!K22)</f>
        <v/>
      </c>
      <c r="L271" t="str">
        <f>CLEAN('2025 Original'!L22)</f>
        <v>G</v>
      </c>
      <c r="M271" t="str">
        <f>CLEAN('2025 Original'!M22)</f>
        <v/>
      </c>
      <c r="N271" t="str">
        <f t="shared" si="48"/>
        <v>0.02</v>
      </c>
      <c r="O271" s="70">
        <f t="shared" si="49"/>
        <v>0</v>
      </c>
      <c r="P271">
        <f t="shared" si="50"/>
        <v>0</v>
      </c>
      <c r="Q271">
        <f t="shared" si="51"/>
        <v>0</v>
      </c>
      <c r="R271">
        <v>0</v>
      </c>
      <c r="S271">
        <f t="shared" si="52"/>
        <v>0</v>
      </c>
      <c r="T271">
        <f t="shared" si="53"/>
        <v>0</v>
      </c>
      <c r="U271">
        <f t="shared" si="54"/>
        <v>0</v>
      </c>
      <c r="V271">
        <f t="shared" si="55"/>
        <v>0</v>
      </c>
      <c r="W271">
        <f t="shared" si="56"/>
        <v>0</v>
      </c>
      <c r="X271">
        <f t="shared" si="57"/>
        <v>0</v>
      </c>
      <c r="Y271">
        <f t="shared" si="58"/>
        <v>1</v>
      </c>
      <c r="Z271">
        <f t="shared" si="59"/>
        <v>1</v>
      </c>
      <c r="AA271" cm="1">
        <f t="array" ref="AA271">SUMPRODUCT((Z271&lt;$Z$2:$Z$225)/COUNTIF($Z$2:$Z$225,$Z$2:$Z$225))+1</f>
        <v>90.999999999999957</v>
      </c>
    </row>
    <row r="272" spans="1:27" x14ac:dyDescent="0.15">
      <c r="A272" t="str">
        <f>CLEAN('2025 Original'!A23)</f>
        <v>Audi</v>
      </c>
      <c r="B272" t="str">
        <f>CLEAN('2025 Original'!B23)</f>
        <v>Audi</v>
      </c>
      <c r="C272" t="str">
        <f>CLEAN('2025 Original'!C23)</f>
        <v>Q5 S line 45</v>
      </c>
      <c r="D272" t="str">
        <f>CLEAN('2025 Original'!D23)</f>
        <v>MPV</v>
      </c>
      <c r="E272" t="str">
        <f>CLEAN('2025 Original'!E23)</f>
        <v>0.02</v>
      </c>
      <c r="F272" t="str">
        <f>CLEAN('2025 Original'!F23)</f>
        <v>78% M</v>
      </c>
      <c r="G272" t="str">
        <f>CLEAN('2025 Original'!G23)</f>
        <v>20% G</v>
      </c>
      <c r="H272" t="str">
        <f>CLEAN('2025 Original'!H23)</f>
        <v>M</v>
      </c>
      <c r="I272" t="str">
        <f>CLEAN('2025 Original'!I23)</f>
        <v/>
      </c>
      <c r="J272" t="str">
        <f>CLEAN('2025 Original'!J23)</f>
        <v>M</v>
      </c>
      <c r="K272" t="str">
        <f>CLEAN('2025 Original'!K23)</f>
        <v/>
      </c>
      <c r="L272" t="str">
        <f>CLEAN('2025 Original'!L23)</f>
        <v>G</v>
      </c>
      <c r="M272" t="str">
        <f>CLEAN('2025 Original'!M23)</f>
        <v/>
      </c>
      <c r="N272" t="str">
        <f t="shared" si="48"/>
        <v>0.02</v>
      </c>
      <c r="O272" s="70">
        <f t="shared" si="49"/>
        <v>0</v>
      </c>
      <c r="P272">
        <f t="shared" si="50"/>
        <v>0</v>
      </c>
      <c r="Q272">
        <f t="shared" si="51"/>
        <v>0</v>
      </c>
      <c r="R272">
        <v>0</v>
      </c>
      <c r="S272">
        <f t="shared" si="52"/>
        <v>0</v>
      </c>
      <c r="T272">
        <f t="shared" si="53"/>
        <v>0</v>
      </c>
      <c r="U272">
        <f t="shared" si="54"/>
        <v>0</v>
      </c>
      <c r="V272">
        <f t="shared" si="55"/>
        <v>0</v>
      </c>
      <c r="W272">
        <f t="shared" si="56"/>
        <v>0</v>
      </c>
      <c r="X272">
        <f t="shared" si="57"/>
        <v>0</v>
      </c>
      <c r="Y272">
        <f t="shared" si="58"/>
        <v>1</v>
      </c>
      <c r="Z272">
        <f t="shared" si="59"/>
        <v>1</v>
      </c>
      <c r="AA272" cm="1">
        <f t="array" ref="AA272">SUMPRODUCT((Z272&lt;$Z$2:$Z$225)/COUNTIF($Z$2:$Z$225,$Z$2:$Z$225))+1</f>
        <v>90.999999999999957</v>
      </c>
    </row>
    <row r="273" spans="1:27" x14ac:dyDescent="0.15">
      <c r="A273" t="str">
        <f>CLEAN('2025 Original'!A25)</f>
        <v>Audi</v>
      </c>
      <c r="B273" t="str">
        <f>CLEAN('2025 Original'!B25)</f>
        <v>Audi</v>
      </c>
      <c r="C273" t="str">
        <f>CLEAN('2025 Original'!C25)</f>
        <v>Q5 Sportback S line 45</v>
      </c>
      <c r="D273" t="str">
        <f>CLEAN('2025 Original'!D25)</f>
        <v>MPV</v>
      </c>
      <c r="E273" t="str">
        <f>CLEAN('2025 Original'!E25)</f>
        <v>0.02</v>
      </c>
      <c r="F273" t="str">
        <f>CLEAN('2025 Original'!F25)</f>
        <v>78% M</v>
      </c>
      <c r="G273" t="str">
        <f>CLEAN('2025 Original'!G25)</f>
        <v>19% G</v>
      </c>
      <c r="H273" t="str">
        <f>CLEAN('2025 Original'!H25)</f>
        <v>M</v>
      </c>
      <c r="I273" t="str">
        <f>CLEAN('2025 Original'!I25)</f>
        <v/>
      </c>
      <c r="J273" t="str">
        <f>CLEAN('2025 Original'!J25)</f>
        <v>M</v>
      </c>
      <c r="K273" t="str">
        <f>CLEAN('2025 Original'!K25)</f>
        <v/>
      </c>
      <c r="L273" t="str">
        <f>CLEAN('2025 Original'!L25)</f>
        <v>G</v>
      </c>
      <c r="M273" t="str">
        <f>CLEAN('2025 Original'!M25)</f>
        <v/>
      </c>
      <c r="N273" t="str">
        <f t="shared" si="48"/>
        <v>0.02</v>
      </c>
      <c r="O273" s="70">
        <f t="shared" si="49"/>
        <v>0</v>
      </c>
      <c r="P273">
        <f t="shared" si="50"/>
        <v>0</v>
      </c>
      <c r="Q273">
        <f t="shared" si="51"/>
        <v>0</v>
      </c>
      <c r="R273">
        <v>0</v>
      </c>
      <c r="S273">
        <f t="shared" si="52"/>
        <v>0</v>
      </c>
      <c r="T273">
        <f t="shared" si="53"/>
        <v>0</v>
      </c>
      <c r="U273">
        <f t="shared" si="54"/>
        <v>0</v>
      </c>
      <c r="V273">
        <f t="shared" si="55"/>
        <v>0</v>
      </c>
      <c r="W273">
        <f t="shared" si="56"/>
        <v>0</v>
      </c>
      <c r="X273">
        <f t="shared" si="57"/>
        <v>0</v>
      </c>
      <c r="Y273">
        <f t="shared" si="58"/>
        <v>1</v>
      </c>
      <c r="Z273">
        <f t="shared" si="59"/>
        <v>1</v>
      </c>
      <c r="AA273" cm="1">
        <f t="array" ref="AA273">SUMPRODUCT((Z273&lt;$Z$2:$Z$225)/COUNTIF($Z$2:$Z$225,$Z$2:$Z$225))+1</f>
        <v>90.999999999999957</v>
      </c>
    </row>
    <row r="274" spans="1:27" x14ac:dyDescent="0.15">
      <c r="A274" t="str">
        <f>CLEAN('2025 Original'!A47)</f>
        <v>Audi</v>
      </c>
      <c r="B274" t="str">
        <f>CLEAN('2025 Original'!B47)</f>
        <v>Audi</v>
      </c>
      <c r="C274" t="str">
        <f>CLEAN('2025 Original'!C47)</f>
        <v>SQ5</v>
      </c>
      <c r="D274" t="str">
        <f>CLEAN('2025 Original'!D47)</f>
        <v>MPV</v>
      </c>
      <c r="E274" t="str">
        <f>CLEAN('2025 Original'!E47)</f>
        <v>0.02</v>
      </c>
      <c r="F274" t="str">
        <f>CLEAN('2025 Original'!F47)</f>
        <v>68% M</v>
      </c>
      <c r="G274" t="str">
        <f>CLEAN('2025 Original'!G47)</f>
        <v>21% H</v>
      </c>
      <c r="H274" t="str">
        <f>CLEAN('2025 Original'!H47)</f>
        <v>M</v>
      </c>
      <c r="I274" t="str">
        <f>CLEAN('2025 Original'!I47)</f>
        <v/>
      </c>
      <c r="J274" t="str">
        <f>CLEAN('2025 Original'!J47)</f>
        <v>H</v>
      </c>
      <c r="K274" t="str">
        <f>CLEAN('2025 Original'!K47)</f>
        <v/>
      </c>
      <c r="L274" t="str">
        <f>CLEAN('2025 Original'!L47)</f>
        <v>H</v>
      </c>
      <c r="M274" t="str">
        <f>CLEAN('2025 Original'!M47)</f>
        <v/>
      </c>
      <c r="N274" t="str">
        <f t="shared" si="48"/>
        <v>0.02</v>
      </c>
      <c r="O274" s="70">
        <f t="shared" si="49"/>
        <v>0</v>
      </c>
      <c r="P274">
        <f t="shared" si="50"/>
        <v>0</v>
      </c>
      <c r="Q274">
        <f t="shared" si="51"/>
        <v>0</v>
      </c>
      <c r="R274">
        <v>0</v>
      </c>
      <c r="S274">
        <f t="shared" si="52"/>
        <v>0</v>
      </c>
      <c r="T274">
        <f t="shared" si="53"/>
        <v>0</v>
      </c>
      <c r="U274">
        <f t="shared" si="54"/>
        <v>0</v>
      </c>
      <c r="V274">
        <f t="shared" si="55"/>
        <v>0</v>
      </c>
      <c r="W274">
        <f t="shared" si="56"/>
        <v>0</v>
      </c>
      <c r="X274">
        <f t="shared" si="57"/>
        <v>0</v>
      </c>
      <c r="Y274">
        <f t="shared" si="58"/>
        <v>1</v>
      </c>
      <c r="Z274">
        <f t="shared" si="59"/>
        <v>1</v>
      </c>
      <c r="AA274" cm="1">
        <f t="array" ref="AA274">SUMPRODUCT((Z274&lt;$Z$2:$Z$225)/COUNTIF($Z$2:$Z$225,$Z$2:$Z$225))+1</f>
        <v>90.999999999999957</v>
      </c>
    </row>
    <row r="275" spans="1:27" x14ac:dyDescent="0.15">
      <c r="A275" t="str">
        <f>CLEAN('2025 Original'!A225)</f>
        <v>Hyundai Motor Company</v>
      </c>
      <c r="B275" t="str">
        <f>CLEAN('2025 Original'!B225)</f>
        <v>Genesis</v>
      </c>
      <c r="C275" t="str">
        <f>CLEAN('2025 Original'!C225)</f>
        <v>G80 EV</v>
      </c>
      <c r="D275" t="str">
        <f>CLEAN('2025 Original'!D225)</f>
        <v>PC</v>
      </c>
      <c r="E275" t="str">
        <f>CLEAN('2025 Original'!E225)</f>
        <v>0.02</v>
      </c>
      <c r="F275" t="str">
        <f>CLEAN('2025 Original'!F225)</f>
        <v>70% K</v>
      </c>
      <c r="G275" t="str">
        <f>CLEAN('2025 Original'!G225)</f>
        <v>25% CH</v>
      </c>
      <c r="H275" t="str">
        <f>CLEAN('2025 Original'!H225)</f>
        <v>K</v>
      </c>
      <c r="I275" t="str">
        <f>CLEAN('2025 Original'!I225)</f>
        <v/>
      </c>
      <c r="J275" t="str">
        <f>CLEAN('2025 Original'!J225)</f>
        <v>K</v>
      </c>
      <c r="K275" t="str">
        <f>CLEAN('2025 Original'!K225)</f>
        <v/>
      </c>
      <c r="L275" t="str">
        <f>CLEAN('2025 Original'!L225)</f>
        <v>K</v>
      </c>
      <c r="M275" t="str">
        <f>CLEAN('2025 Original'!M225)</f>
        <v/>
      </c>
      <c r="N275" t="str">
        <f t="shared" si="48"/>
        <v>0.02</v>
      </c>
      <c r="O275" s="70">
        <f t="shared" si="49"/>
        <v>0</v>
      </c>
      <c r="P275">
        <f t="shared" si="50"/>
        <v>0</v>
      </c>
      <c r="Q275">
        <f t="shared" si="51"/>
        <v>0</v>
      </c>
      <c r="S275">
        <f t="shared" si="52"/>
        <v>0</v>
      </c>
      <c r="T275">
        <f t="shared" si="53"/>
        <v>0</v>
      </c>
      <c r="U275">
        <f t="shared" si="54"/>
        <v>0</v>
      </c>
      <c r="V275">
        <f t="shared" si="55"/>
        <v>0</v>
      </c>
      <c r="W275">
        <f t="shared" si="56"/>
        <v>0</v>
      </c>
      <c r="X275">
        <f t="shared" si="57"/>
        <v>0</v>
      </c>
      <c r="Y275">
        <f t="shared" si="58"/>
        <v>1</v>
      </c>
      <c r="Z275">
        <f t="shared" si="59"/>
        <v>1</v>
      </c>
      <c r="AA275" cm="1">
        <f t="array" ref="AA275">SUMPRODUCT((Z275&lt;$Z$2:$Z$225)/COUNTIF($Z$2:$Z$225,$Z$2:$Z$225))+1</f>
        <v>90.999999999999957</v>
      </c>
    </row>
    <row r="276" spans="1:27" x14ac:dyDescent="0.15">
      <c r="A276" t="str">
        <f>CLEAN('2025 Original'!A226)</f>
        <v>Hyundai Motor Company</v>
      </c>
      <c r="B276" t="str">
        <f>CLEAN('2025 Original'!B226)</f>
        <v>Genesis</v>
      </c>
      <c r="C276" t="str">
        <f>CLEAN('2025 Original'!C226)</f>
        <v>G90</v>
      </c>
      <c r="D276" t="str">
        <f>CLEAN('2025 Original'!D226)</f>
        <v>PC</v>
      </c>
      <c r="E276" t="str">
        <f>CLEAN('2025 Original'!E226)</f>
        <v>0.02</v>
      </c>
      <c r="F276" t="str">
        <f>CLEAN('2025 Original'!F226)</f>
        <v>80% K</v>
      </c>
      <c r="G276" t="str">
        <f>CLEAN('2025 Original'!G226)</f>
        <v/>
      </c>
      <c r="H276" t="str">
        <f>CLEAN('2025 Original'!H226)</f>
        <v>K</v>
      </c>
      <c r="I276" t="str">
        <f>CLEAN('2025 Original'!I226)</f>
        <v/>
      </c>
      <c r="J276" t="str">
        <f>CLEAN('2025 Original'!J226)</f>
        <v>K</v>
      </c>
      <c r="K276" t="str">
        <f>CLEAN('2025 Original'!K226)</f>
        <v/>
      </c>
      <c r="L276" t="str">
        <f>CLEAN('2025 Original'!L226)</f>
        <v>K</v>
      </c>
      <c r="M276" t="str">
        <f>CLEAN('2025 Original'!M226)</f>
        <v/>
      </c>
      <c r="N276" t="str">
        <f t="shared" si="48"/>
        <v>0.02</v>
      </c>
      <c r="O276" s="70">
        <f t="shared" si="49"/>
        <v>0</v>
      </c>
      <c r="P276">
        <f t="shared" si="50"/>
        <v>0</v>
      </c>
      <c r="Q276">
        <f t="shared" si="51"/>
        <v>0</v>
      </c>
      <c r="S276">
        <f t="shared" si="52"/>
        <v>0</v>
      </c>
      <c r="T276">
        <f t="shared" si="53"/>
        <v>0</v>
      </c>
      <c r="U276">
        <f t="shared" si="54"/>
        <v>0</v>
      </c>
      <c r="V276">
        <f t="shared" si="55"/>
        <v>0</v>
      </c>
      <c r="W276">
        <f t="shared" si="56"/>
        <v>0</v>
      </c>
      <c r="X276">
        <f t="shared" si="57"/>
        <v>0</v>
      </c>
      <c r="Y276">
        <f t="shared" si="58"/>
        <v>1</v>
      </c>
      <c r="Z276">
        <f t="shared" si="59"/>
        <v>1</v>
      </c>
      <c r="AA276" cm="1">
        <f t="array" ref="AA276">SUMPRODUCT((Z276&lt;$Z$2:$Z$225)/COUNTIF($Z$2:$Z$225,$Z$2:$Z$225))+1</f>
        <v>90.999999999999957</v>
      </c>
    </row>
    <row r="277" spans="1:27" x14ac:dyDescent="0.15">
      <c r="A277" t="str">
        <f>CLEAN('2025 Original'!A239)</f>
        <v>Hyundai Motor Company</v>
      </c>
      <c r="B277" t="str">
        <f>CLEAN('2025 Original'!B239)</f>
        <v>Hyundai</v>
      </c>
      <c r="C277" t="str">
        <f>CLEAN('2025 Original'!C239)</f>
        <v>Kona</v>
      </c>
      <c r="D277" t="str">
        <f>CLEAN('2025 Original'!D239)</f>
        <v>MPV</v>
      </c>
      <c r="E277" t="str">
        <f>CLEAN('2025 Original'!E239)</f>
        <v>0.02</v>
      </c>
      <c r="F277" t="str">
        <f>CLEAN('2025 Original'!F239)</f>
        <v>90% K</v>
      </c>
      <c r="G277" t="str">
        <f>CLEAN('2025 Original'!G239)</f>
        <v/>
      </c>
      <c r="H277" t="str">
        <f>CLEAN('2025 Original'!H239)</f>
        <v>K</v>
      </c>
      <c r="I277" t="str">
        <f>CLEAN('2025 Original'!I239)</f>
        <v/>
      </c>
      <c r="J277" t="str">
        <f>CLEAN('2025 Original'!J239)</f>
        <v>K</v>
      </c>
      <c r="K277" t="str">
        <f>CLEAN('2025 Original'!K239)</f>
        <v/>
      </c>
      <c r="L277" t="str">
        <f>CLEAN('2025 Original'!L239)</f>
        <v>K</v>
      </c>
      <c r="M277" t="str">
        <f>CLEAN('2025 Original'!M239)</f>
        <v/>
      </c>
      <c r="N277" t="str">
        <f t="shared" si="48"/>
        <v>0.02</v>
      </c>
      <c r="O277" s="70">
        <f t="shared" si="49"/>
        <v>0</v>
      </c>
      <c r="P277">
        <f t="shared" si="50"/>
        <v>0</v>
      </c>
      <c r="Q277">
        <f t="shared" si="51"/>
        <v>0</v>
      </c>
      <c r="S277">
        <f t="shared" si="52"/>
        <v>0</v>
      </c>
      <c r="T277">
        <f t="shared" si="53"/>
        <v>0</v>
      </c>
      <c r="U277">
        <f t="shared" si="54"/>
        <v>0</v>
      </c>
      <c r="V277">
        <f t="shared" si="55"/>
        <v>0</v>
      </c>
      <c r="W277">
        <f t="shared" si="56"/>
        <v>0</v>
      </c>
      <c r="X277">
        <f t="shared" si="57"/>
        <v>0</v>
      </c>
      <c r="Y277">
        <f t="shared" si="58"/>
        <v>1</v>
      </c>
      <c r="Z277">
        <f t="shared" si="59"/>
        <v>1</v>
      </c>
      <c r="AA277" cm="1">
        <f t="array" ref="AA277">SUMPRODUCT((Z277&lt;$Z$2:$Z$225)/COUNTIF($Z$2:$Z$225,$Z$2:$Z$225))+1</f>
        <v>90.999999999999957</v>
      </c>
    </row>
    <row r="278" spans="1:27" x14ac:dyDescent="0.15">
      <c r="A278" t="str">
        <f>CLEAN('2025 Original'!A242)</f>
        <v>Hyundai Motor Company</v>
      </c>
      <c r="B278" t="str">
        <f>CLEAN('2025 Original'!B242)</f>
        <v>Hyundai</v>
      </c>
      <c r="C278" t="str">
        <f>CLEAN('2025 Original'!C242)</f>
        <v>Palisade</v>
      </c>
      <c r="D278" t="str">
        <f>CLEAN('2025 Original'!D242)</f>
        <v>MPV</v>
      </c>
      <c r="E278" t="str">
        <f>CLEAN('2025 Original'!E242)</f>
        <v>0.02</v>
      </c>
      <c r="F278" t="str">
        <f>CLEAN('2025 Original'!F242)</f>
        <v>90% K</v>
      </c>
      <c r="G278" t="str">
        <f>CLEAN('2025 Original'!G242)</f>
        <v/>
      </c>
      <c r="H278" t="str">
        <f>CLEAN('2025 Original'!H242)</f>
        <v>K</v>
      </c>
      <c r="I278" t="str">
        <f>CLEAN('2025 Original'!I242)</f>
        <v/>
      </c>
      <c r="J278" t="str">
        <f>CLEAN('2025 Original'!J242)</f>
        <v>K</v>
      </c>
      <c r="K278" t="str">
        <f>CLEAN('2025 Original'!K242)</f>
        <v/>
      </c>
      <c r="L278" t="str">
        <f>CLEAN('2025 Original'!L242)</f>
        <v>K</v>
      </c>
      <c r="M278" t="str">
        <f>CLEAN('2025 Original'!M242)</f>
        <v/>
      </c>
      <c r="N278" t="str">
        <f t="shared" si="48"/>
        <v>0.02</v>
      </c>
      <c r="O278" s="70">
        <f t="shared" si="49"/>
        <v>0</v>
      </c>
      <c r="P278">
        <f t="shared" si="50"/>
        <v>0</v>
      </c>
      <c r="Q278">
        <f t="shared" si="51"/>
        <v>0</v>
      </c>
      <c r="S278">
        <f t="shared" si="52"/>
        <v>0</v>
      </c>
      <c r="T278">
        <f t="shared" si="53"/>
        <v>0</v>
      </c>
      <c r="U278">
        <f t="shared" si="54"/>
        <v>0</v>
      </c>
      <c r="V278">
        <f t="shared" si="55"/>
        <v>0</v>
      </c>
      <c r="W278">
        <f t="shared" si="56"/>
        <v>0</v>
      </c>
      <c r="X278">
        <f t="shared" si="57"/>
        <v>0</v>
      </c>
      <c r="Y278">
        <f t="shared" si="58"/>
        <v>1</v>
      </c>
      <c r="Z278">
        <f t="shared" si="59"/>
        <v>1</v>
      </c>
      <c r="AA278" cm="1">
        <f t="array" ref="AA278">SUMPRODUCT((Z278&lt;$Z$2:$Z$225)/COUNTIF($Z$2:$Z$225,$Z$2:$Z$225))+1</f>
        <v>90.999999999999957</v>
      </c>
    </row>
    <row r="279" spans="1:27" x14ac:dyDescent="0.15">
      <c r="A279" t="str">
        <f>CLEAN('2025 Original'!A284)</f>
        <v>Kia Motors</v>
      </c>
      <c r="B279" t="str">
        <f>CLEAN('2025 Original'!B284)</f>
        <v>Kia</v>
      </c>
      <c r="C279" t="str">
        <f>CLEAN('2025 Original'!C284)</f>
        <v>Carnival</v>
      </c>
      <c r="D279" t="str">
        <f>CLEAN('2025 Original'!D284)</f>
        <v>MPV</v>
      </c>
      <c r="E279" t="str">
        <f>CLEAN('2025 Original'!E284)</f>
        <v>0.02</v>
      </c>
      <c r="F279" t="str">
        <f>CLEAN('2025 Original'!F284)</f>
        <v>95% K</v>
      </c>
      <c r="G279" t="str">
        <f>CLEAN('2025 Original'!G284)</f>
        <v/>
      </c>
      <c r="H279" t="str">
        <f>CLEAN('2025 Original'!H284)</f>
        <v>K</v>
      </c>
      <c r="I279" t="str">
        <f>CLEAN('2025 Original'!I284)</f>
        <v/>
      </c>
      <c r="J279" t="str">
        <f>CLEAN('2025 Original'!J284)</f>
        <v>K</v>
      </c>
      <c r="K279" t="str">
        <f>CLEAN('2025 Original'!K284)</f>
        <v/>
      </c>
      <c r="L279" t="str">
        <f>CLEAN('2025 Original'!L284)</f>
        <v>K</v>
      </c>
      <c r="M279" t="str">
        <f>CLEAN('2025 Original'!M284)</f>
        <v/>
      </c>
      <c r="N279" t="str">
        <f t="shared" si="48"/>
        <v>0.02</v>
      </c>
      <c r="O279" s="70">
        <f t="shared" si="49"/>
        <v>0</v>
      </c>
      <c r="P279">
        <f t="shared" si="50"/>
        <v>0</v>
      </c>
      <c r="Q279">
        <f t="shared" si="51"/>
        <v>0</v>
      </c>
      <c r="S279">
        <f t="shared" si="52"/>
        <v>0</v>
      </c>
      <c r="T279">
        <f t="shared" si="53"/>
        <v>0</v>
      </c>
      <c r="U279">
        <f t="shared" si="54"/>
        <v>0</v>
      </c>
      <c r="V279">
        <f t="shared" si="55"/>
        <v>0</v>
      </c>
      <c r="W279">
        <f t="shared" si="56"/>
        <v>0</v>
      </c>
      <c r="X279">
        <f t="shared" si="57"/>
        <v>0</v>
      </c>
      <c r="Y279">
        <f t="shared" si="58"/>
        <v>1</v>
      </c>
      <c r="Z279">
        <f t="shared" si="59"/>
        <v>1</v>
      </c>
      <c r="AA279" cm="1">
        <f t="array" ref="AA279">SUMPRODUCT((Z279&lt;$Z$2:$Z$225)/COUNTIF($Z$2:$Z$225,$Z$2:$Z$225))+1</f>
        <v>90.999999999999957</v>
      </c>
    </row>
    <row r="280" spans="1:27" x14ac:dyDescent="0.15">
      <c r="A280" t="str">
        <f>CLEAN('2025 Original'!A298)</f>
        <v>Kia Motors</v>
      </c>
      <c r="B280" t="str">
        <f>CLEAN('2025 Original'!B298)</f>
        <v>Kia</v>
      </c>
      <c r="C280" t="str">
        <f>CLEAN('2025 Original'!C298)</f>
        <v>Sorento PHEV</v>
      </c>
      <c r="D280" t="str">
        <f>CLEAN('2025 Original'!D298)</f>
        <v>MPV</v>
      </c>
      <c r="E280" t="str">
        <f>CLEAN('2025 Original'!E298)</f>
        <v>0.02</v>
      </c>
      <c r="F280" t="str">
        <f>CLEAN('2025 Original'!F298)</f>
        <v>90% K</v>
      </c>
      <c r="G280" t="str">
        <f>CLEAN('2025 Original'!G298)</f>
        <v/>
      </c>
      <c r="H280" t="str">
        <f>CLEAN('2025 Original'!H298)</f>
        <v>K</v>
      </c>
      <c r="I280" t="str">
        <f>CLEAN('2025 Original'!I298)</f>
        <v/>
      </c>
      <c r="J280" t="str">
        <f>CLEAN('2025 Original'!J298)</f>
        <v>K</v>
      </c>
      <c r="K280" t="str">
        <f>CLEAN('2025 Original'!K298)</f>
        <v/>
      </c>
      <c r="L280" t="str">
        <f>CLEAN('2025 Original'!L298)</f>
        <v>K</v>
      </c>
      <c r="M280" t="str">
        <f>CLEAN('2025 Original'!M298)</f>
        <v/>
      </c>
      <c r="N280" t="str">
        <f t="shared" si="48"/>
        <v>0.02</v>
      </c>
      <c r="O280" s="70">
        <f t="shared" si="49"/>
        <v>0</v>
      </c>
      <c r="P280">
        <f t="shared" si="50"/>
        <v>0</v>
      </c>
      <c r="Q280">
        <f t="shared" si="51"/>
        <v>0</v>
      </c>
      <c r="S280">
        <f t="shared" si="52"/>
        <v>0</v>
      </c>
      <c r="T280">
        <f t="shared" si="53"/>
        <v>0</v>
      </c>
      <c r="U280">
        <f t="shared" si="54"/>
        <v>0</v>
      </c>
      <c r="V280">
        <f t="shared" si="55"/>
        <v>0</v>
      </c>
      <c r="W280">
        <f t="shared" si="56"/>
        <v>0</v>
      </c>
      <c r="X280">
        <f t="shared" si="57"/>
        <v>0</v>
      </c>
      <c r="Y280">
        <f t="shared" si="58"/>
        <v>1</v>
      </c>
      <c r="Z280">
        <f t="shared" si="59"/>
        <v>1</v>
      </c>
      <c r="AA280" cm="1">
        <f t="array" ref="AA280">SUMPRODUCT((Z280&lt;$Z$2:$Z$225)/COUNTIF($Z$2:$Z$225,$Z$2:$Z$225))+1</f>
        <v>90.999999999999957</v>
      </c>
    </row>
    <row r="281" spans="1:27" x14ac:dyDescent="0.15">
      <c r="A281" t="str">
        <f>CLEAN('2025 Original'!A2)</f>
        <v>Audi</v>
      </c>
      <c r="B281" t="str">
        <f>CLEAN('2025 Original'!B2)</f>
        <v>Audi</v>
      </c>
      <c r="C281" t="str">
        <f>CLEAN('2025 Original'!C2)</f>
        <v>A3 Sedan 40</v>
      </c>
      <c r="D281" t="str">
        <f>CLEAN('2025 Original'!D2)</f>
        <v>PC</v>
      </c>
      <c r="E281" t="str">
        <f>CLEAN('2025 Original'!E2)</f>
        <v>0.01</v>
      </c>
      <c r="F281" t="str">
        <f>CLEAN('2025 Original'!F2)</f>
        <v>53% G</v>
      </c>
      <c r="G281" t="str">
        <f>CLEAN('2025 Original'!G2)</f>
        <v/>
      </c>
      <c r="H281" t="str">
        <f>CLEAN('2025 Original'!H2)</f>
        <v>G</v>
      </c>
      <c r="I281" t="str">
        <f>CLEAN('2025 Original'!I2)</f>
        <v/>
      </c>
      <c r="J281" t="str">
        <f>CLEAN('2025 Original'!J2)</f>
        <v>H</v>
      </c>
      <c r="K281" t="str">
        <f>CLEAN('2025 Original'!K2)</f>
        <v/>
      </c>
      <c r="L281" t="str">
        <f>CLEAN('2025 Original'!L2)</f>
        <v>G</v>
      </c>
      <c r="M281" t="str">
        <f>CLEAN('2025 Original'!M2)</f>
        <v/>
      </c>
      <c r="N281" t="str">
        <f t="shared" si="48"/>
        <v>0.01</v>
      </c>
      <c r="O281" s="70">
        <f t="shared" si="49"/>
        <v>0</v>
      </c>
      <c r="P281">
        <f t="shared" si="50"/>
        <v>0</v>
      </c>
      <c r="Q281">
        <f t="shared" si="51"/>
        <v>0</v>
      </c>
      <c r="R281">
        <v>0</v>
      </c>
      <c r="S281">
        <f t="shared" si="52"/>
        <v>0</v>
      </c>
      <c r="T281">
        <f t="shared" si="53"/>
        <v>0</v>
      </c>
      <c r="U281">
        <f t="shared" si="54"/>
        <v>0</v>
      </c>
      <c r="V281">
        <f t="shared" si="55"/>
        <v>0</v>
      </c>
      <c r="W281">
        <f t="shared" si="56"/>
        <v>0</v>
      </c>
      <c r="X281">
        <f t="shared" si="57"/>
        <v>0</v>
      </c>
      <c r="Y281">
        <f t="shared" si="58"/>
        <v>0.5</v>
      </c>
      <c r="Z281">
        <f t="shared" si="59"/>
        <v>0.5</v>
      </c>
      <c r="AA281" cm="1">
        <f t="array" ref="AA281">SUMPRODUCT((Z281&lt;$Z$2:$Z$225)/COUNTIF($Z$2:$Z$225,$Z$2:$Z$225))+1</f>
        <v>90.999999999999957</v>
      </c>
    </row>
    <row r="282" spans="1:27" x14ac:dyDescent="0.15">
      <c r="A282" t="str">
        <f>CLEAN('2025 Original'!A3)</f>
        <v>Audi</v>
      </c>
      <c r="B282" t="str">
        <f>CLEAN('2025 Original'!B3)</f>
        <v>Audi</v>
      </c>
      <c r="C282" t="str">
        <f>CLEAN('2025 Original'!C3)</f>
        <v>A4 allroad 45</v>
      </c>
      <c r="D282" t="str">
        <f>CLEAN('2025 Original'!D3)</f>
        <v>MPV</v>
      </c>
      <c r="E282" t="str">
        <f>CLEAN('2025 Original'!E3)</f>
        <v>0.01</v>
      </c>
      <c r="F282" t="str">
        <f>CLEAN('2025 Original'!F3)</f>
        <v>44% G</v>
      </c>
      <c r="G282" t="str">
        <f>CLEAN('2025 Original'!G3)</f>
        <v>15% H</v>
      </c>
      <c r="H282" t="str">
        <f>CLEAN('2025 Original'!H3)</f>
        <v>G</v>
      </c>
      <c r="I282" t="str">
        <f>CLEAN('2025 Original'!I3)</f>
        <v/>
      </c>
      <c r="J282" t="str">
        <f>CLEAN('2025 Original'!J3)</f>
        <v>H</v>
      </c>
      <c r="K282" t="str">
        <f>CLEAN('2025 Original'!K3)</f>
        <v/>
      </c>
      <c r="L282" t="str">
        <f>CLEAN('2025 Original'!L3)</f>
        <v>G</v>
      </c>
      <c r="M282" t="str">
        <f>CLEAN('2025 Original'!M3)</f>
        <v/>
      </c>
      <c r="N282" t="str">
        <f t="shared" si="48"/>
        <v>0.01</v>
      </c>
      <c r="O282" s="70">
        <f t="shared" si="49"/>
        <v>0</v>
      </c>
      <c r="P282">
        <f t="shared" si="50"/>
        <v>0</v>
      </c>
      <c r="Q282">
        <f t="shared" si="51"/>
        <v>0</v>
      </c>
      <c r="R282">
        <v>0</v>
      </c>
      <c r="S282">
        <f t="shared" si="52"/>
        <v>0</v>
      </c>
      <c r="T282">
        <f t="shared" si="53"/>
        <v>0</v>
      </c>
      <c r="U282">
        <f t="shared" si="54"/>
        <v>0</v>
      </c>
      <c r="V282">
        <f t="shared" si="55"/>
        <v>0</v>
      </c>
      <c r="W282">
        <f t="shared" si="56"/>
        <v>0</v>
      </c>
      <c r="X282">
        <f t="shared" si="57"/>
        <v>0</v>
      </c>
      <c r="Y282">
        <f t="shared" si="58"/>
        <v>0.5</v>
      </c>
      <c r="Z282">
        <f t="shared" si="59"/>
        <v>0.5</v>
      </c>
      <c r="AA282" cm="1">
        <f t="array" ref="AA282">SUMPRODUCT((Z282&lt;$Z$2:$Z$225)/COUNTIF($Z$2:$Z$225,$Z$2:$Z$225))+1</f>
        <v>90.999999999999957</v>
      </c>
    </row>
    <row r="283" spans="1:27" x14ac:dyDescent="0.15">
      <c r="A283" t="str">
        <f>CLEAN('2025 Original'!A4)</f>
        <v>Audi</v>
      </c>
      <c r="B283" t="str">
        <f>CLEAN('2025 Original'!B4)</f>
        <v>Audi</v>
      </c>
      <c r="C283" t="str">
        <f>CLEAN('2025 Original'!C4)</f>
        <v>A4 Sedan 40</v>
      </c>
      <c r="D283" t="str">
        <f>CLEAN('2025 Original'!D4)</f>
        <v>PC</v>
      </c>
      <c r="E283" t="str">
        <f>CLEAN('2025 Original'!E4)</f>
        <v>0.01</v>
      </c>
      <c r="F283" t="str">
        <f>CLEAN('2025 Original'!F4)</f>
        <v>48% G</v>
      </c>
      <c r="G283" t="str">
        <f>CLEAN('2025 Original'!G4)</f>
        <v>17% H</v>
      </c>
      <c r="H283" t="str">
        <f>CLEAN('2025 Original'!H4)</f>
        <v>G</v>
      </c>
      <c r="I283" t="str">
        <f>CLEAN('2025 Original'!I4)</f>
        <v/>
      </c>
      <c r="J283" t="str">
        <f>CLEAN('2025 Original'!J4)</f>
        <v>H</v>
      </c>
      <c r="K283" t="str">
        <f>CLEAN('2025 Original'!K4)</f>
        <v/>
      </c>
      <c r="L283" t="str">
        <f>CLEAN('2025 Original'!L4)</f>
        <v>G</v>
      </c>
      <c r="M283" t="str">
        <f>CLEAN('2025 Original'!M4)</f>
        <v/>
      </c>
      <c r="N283" t="str">
        <f t="shared" si="48"/>
        <v>0.01</v>
      </c>
      <c r="O283" s="70">
        <f t="shared" si="49"/>
        <v>0</v>
      </c>
      <c r="P283">
        <f t="shared" si="50"/>
        <v>0</v>
      </c>
      <c r="Q283">
        <f t="shared" si="51"/>
        <v>0</v>
      </c>
      <c r="R283">
        <v>0</v>
      </c>
      <c r="S283">
        <f t="shared" si="52"/>
        <v>0</v>
      </c>
      <c r="T283">
        <f t="shared" si="53"/>
        <v>0</v>
      </c>
      <c r="U283">
        <f t="shared" si="54"/>
        <v>0</v>
      </c>
      <c r="V283">
        <f t="shared" si="55"/>
        <v>0</v>
      </c>
      <c r="W283">
        <f t="shared" si="56"/>
        <v>0</v>
      </c>
      <c r="X283">
        <f t="shared" si="57"/>
        <v>0</v>
      </c>
      <c r="Y283">
        <f t="shared" si="58"/>
        <v>0.5</v>
      </c>
      <c r="Z283">
        <f t="shared" si="59"/>
        <v>0.5</v>
      </c>
      <c r="AA283" cm="1">
        <f t="array" ref="AA283">SUMPRODUCT((Z283&lt;$Z$2:$Z$225)/COUNTIF($Z$2:$Z$225,$Z$2:$Z$225))+1</f>
        <v>90.999999999999957</v>
      </c>
    </row>
    <row r="284" spans="1:27" x14ac:dyDescent="0.15">
      <c r="A284" t="str">
        <f>CLEAN('2025 Original'!A5)</f>
        <v>Audi</v>
      </c>
      <c r="B284" t="str">
        <f>CLEAN('2025 Original'!B5)</f>
        <v>Audi</v>
      </c>
      <c r="C284" t="str">
        <f>CLEAN('2025 Original'!C5)</f>
        <v>A4 Sedan S line 45</v>
      </c>
      <c r="D284" t="str">
        <f>CLEAN('2025 Original'!D5)</f>
        <v>PC</v>
      </c>
      <c r="E284" t="str">
        <f>CLEAN('2025 Original'!E5)</f>
        <v>0.01</v>
      </c>
      <c r="F284" t="str">
        <f>CLEAN('2025 Original'!F5)</f>
        <v>50% G</v>
      </c>
      <c r="G284" t="str">
        <f>CLEAN('2025 Original'!G5)</f>
        <v>15% H</v>
      </c>
      <c r="H284" t="str">
        <f>CLEAN('2025 Original'!H5)</f>
        <v>G</v>
      </c>
      <c r="I284" t="str">
        <f>CLEAN('2025 Original'!I5)</f>
        <v/>
      </c>
      <c r="J284" t="str">
        <f>CLEAN('2025 Original'!J5)</f>
        <v>H</v>
      </c>
      <c r="K284" t="str">
        <f>CLEAN('2025 Original'!K5)</f>
        <v/>
      </c>
      <c r="L284" t="str">
        <f>CLEAN('2025 Original'!L5)</f>
        <v>G</v>
      </c>
      <c r="M284" t="str">
        <f>CLEAN('2025 Original'!M5)</f>
        <v/>
      </c>
      <c r="N284" t="str">
        <f t="shared" si="48"/>
        <v>0.01</v>
      </c>
      <c r="O284" s="70">
        <f t="shared" si="49"/>
        <v>0</v>
      </c>
      <c r="P284">
        <f t="shared" si="50"/>
        <v>0</v>
      </c>
      <c r="Q284">
        <f t="shared" si="51"/>
        <v>0</v>
      </c>
      <c r="R284">
        <v>0</v>
      </c>
      <c r="S284">
        <f t="shared" si="52"/>
        <v>0</v>
      </c>
      <c r="T284">
        <f t="shared" si="53"/>
        <v>0</v>
      </c>
      <c r="U284">
        <f t="shared" si="54"/>
        <v>0</v>
      </c>
      <c r="V284">
        <f t="shared" si="55"/>
        <v>0</v>
      </c>
      <c r="W284">
        <f t="shared" si="56"/>
        <v>0</v>
      </c>
      <c r="X284">
        <f t="shared" si="57"/>
        <v>0</v>
      </c>
      <c r="Y284">
        <f t="shared" si="58"/>
        <v>0.5</v>
      </c>
      <c r="Z284">
        <f t="shared" si="59"/>
        <v>0.5</v>
      </c>
      <c r="AA284" cm="1">
        <f t="array" ref="AA284">SUMPRODUCT((Z284&lt;$Z$2:$Z$225)/COUNTIF($Z$2:$Z$225,$Z$2:$Z$225))+1</f>
        <v>90.999999999999957</v>
      </c>
    </row>
    <row r="285" spans="1:27" x14ac:dyDescent="0.15">
      <c r="A285" t="str">
        <f>CLEAN('2025 Original'!A6)</f>
        <v>Audi</v>
      </c>
      <c r="B285" t="str">
        <f>CLEAN('2025 Original'!B6)</f>
        <v>Audi</v>
      </c>
      <c r="C285" t="str">
        <f>CLEAN('2025 Original'!C6)</f>
        <v>A5 Sedan</v>
      </c>
      <c r="D285" t="str">
        <f>CLEAN('2025 Original'!D6)</f>
        <v>PC</v>
      </c>
      <c r="E285" t="str">
        <f>CLEAN('2025 Original'!E6)</f>
        <v>0.01</v>
      </c>
      <c r="F285" t="str">
        <f>CLEAN('2025 Original'!F6)</f>
        <v>42% G</v>
      </c>
      <c r="G285" t="str">
        <f>CLEAN('2025 Original'!G6)</f>
        <v>20% H</v>
      </c>
      <c r="H285" t="str">
        <f>CLEAN('2025 Original'!H6)</f>
        <v>G</v>
      </c>
      <c r="I285" t="str">
        <f>CLEAN('2025 Original'!I6)</f>
        <v/>
      </c>
      <c r="J285" t="str">
        <f>CLEAN('2025 Original'!J6)</f>
        <v>H</v>
      </c>
      <c r="K285" t="str">
        <f>CLEAN('2025 Original'!K6)</f>
        <v/>
      </c>
      <c r="L285" t="str">
        <f>CLEAN('2025 Original'!L6)</f>
        <v>G</v>
      </c>
      <c r="M285" t="str">
        <f>CLEAN('2025 Original'!M6)</f>
        <v/>
      </c>
      <c r="N285" t="str">
        <f t="shared" si="48"/>
        <v>0.01</v>
      </c>
      <c r="O285" s="70">
        <f t="shared" si="49"/>
        <v>0</v>
      </c>
      <c r="P285">
        <f t="shared" si="50"/>
        <v>0</v>
      </c>
      <c r="Q285">
        <f t="shared" si="51"/>
        <v>0</v>
      </c>
      <c r="R285">
        <v>0</v>
      </c>
      <c r="S285">
        <f t="shared" si="52"/>
        <v>0</v>
      </c>
      <c r="T285">
        <f t="shared" si="53"/>
        <v>0</v>
      </c>
      <c r="U285">
        <f t="shared" si="54"/>
        <v>0</v>
      </c>
      <c r="V285">
        <f t="shared" si="55"/>
        <v>0</v>
      </c>
      <c r="W285">
        <f t="shared" si="56"/>
        <v>0</v>
      </c>
      <c r="X285">
        <f t="shared" si="57"/>
        <v>0</v>
      </c>
      <c r="Y285">
        <f t="shared" si="58"/>
        <v>0.5</v>
      </c>
      <c r="Z285">
        <f t="shared" si="59"/>
        <v>0.5</v>
      </c>
      <c r="AA285" cm="1">
        <f t="array" ref="AA285">SUMPRODUCT((Z285&lt;$Z$2:$Z$225)/COUNTIF($Z$2:$Z$225,$Z$2:$Z$225))+1</f>
        <v>90.999999999999957</v>
      </c>
    </row>
    <row r="286" spans="1:27" x14ac:dyDescent="0.15">
      <c r="A286" t="str">
        <f>CLEAN('2025 Original'!A7)</f>
        <v>Audi</v>
      </c>
      <c r="B286" t="str">
        <f>CLEAN('2025 Original'!B7)</f>
        <v>Audi</v>
      </c>
      <c r="C286" t="str">
        <f>CLEAN('2025 Original'!C7)</f>
        <v>A5 Sportback 40</v>
      </c>
      <c r="D286" t="str">
        <f>CLEAN('2025 Original'!D7)</f>
        <v>PC</v>
      </c>
      <c r="E286" t="str">
        <f>CLEAN('2025 Original'!E7)</f>
        <v>0.01</v>
      </c>
      <c r="F286" t="str">
        <f>CLEAN('2025 Original'!F7)</f>
        <v>44% G</v>
      </c>
      <c r="G286" t="str">
        <f>CLEAN('2025 Original'!G7)</f>
        <v>16% H</v>
      </c>
      <c r="H286" t="str">
        <f>CLEAN('2025 Original'!H7)</f>
        <v>G</v>
      </c>
      <c r="I286" t="str">
        <f>CLEAN('2025 Original'!I7)</f>
        <v/>
      </c>
      <c r="J286" t="str">
        <f>CLEAN('2025 Original'!J7)</f>
        <v>H</v>
      </c>
      <c r="K286" t="str">
        <f>CLEAN('2025 Original'!K7)</f>
        <v/>
      </c>
      <c r="L286" t="str">
        <f>CLEAN('2025 Original'!L7)</f>
        <v>G</v>
      </c>
      <c r="M286" t="str">
        <f>CLEAN('2025 Original'!M7)</f>
        <v/>
      </c>
      <c r="N286" t="str">
        <f t="shared" si="48"/>
        <v>0.01</v>
      </c>
      <c r="O286" s="70">
        <f t="shared" si="49"/>
        <v>0</v>
      </c>
      <c r="P286">
        <f t="shared" si="50"/>
        <v>0</v>
      </c>
      <c r="Q286">
        <f t="shared" si="51"/>
        <v>0</v>
      </c>
      <c r="R286">
        <v>0</v>
      </c>
      <c r="S286">
        <f t="shared" si="52"/>
        <v>0</v>
      </c>
      <c r="T286">
        <f t="shared" si="53"/>
        <v>0</v>
      </c>
      <c r="U286">
        <f t="shared" si="54"/>
        <v>0</v>
      </c>
      <c r="V286">
        <f t="shared" si="55"/>
        <v>0</v>
      </c>
      <c r="W286">
        <f t="shared" si="56"/>
        <v>0</v>
      </c>
      <c r="X286">
        <f t="shared" si="57"/>
        <v>0</v>
      </c>
      <c r="Y286">
        <f t="shared" si="58"/>
        <v>0.5</v>
      </c>
      <c r="Z286">
        <f t="shared" si="59"/>
        <v>0.5</v>
      </c>
      <c r="AA286" cm="1">
        <f t="array" ref="AA286">SUMPRODUCT((Z286&lt;$Z$2:$Z$225)/COUNTIF($Z$2:$Z$225,$Z$2:$Z$225))+1</f>
        <v>90.999999999999957</v>
      </c>
    </row>
    <row r="287" spans="1:27" x14ac:dyDescent="0.15">
      <c r="A287" t="str">
        <f>CLEAN('2025 Original'!A8)</f>
        <v>Audi</v>
      </c>
      <c r="B287" t="str">
        <f>CLEAN('2025 Original'!B8)</f>
        <v>Audi</v>
      </c>
      <c r="C287" t="str">
        <f>CLEAN('2025 Original'!C8)</f>
        <v>A5 Sportback S line 45</v>
      </c>
      <c r="D287" t="str">
        <f>CLEAN('2025 Original'!D8)</f>
        <v>PC</v>
      </c>
      <c r="E287" t="str">
        <f>CLEAN('2025 Original'!E8)</f>
        <v>0.01</v>
      </c>
      <c r="F287" t="str">
        <f>CLEAN('2025 Original'!F8)</f>
        <v>46% G</v>
      </c>
      <c r="G287" t="str">
        <f>CLEAN('2025 Original'!G8)</f>
        <v>16% H</v>
      </c>
      <c r="H287" t="str">
        <f>CLEAN('2025 Original'!H8)</f>
        <v>G</v>
      </c>
      <c r="I287" t="str">
        <f>CLEAN('2025 Original'!I8)</f>
        <v/>
      </c>
      <c r="J287" t="str">
        <f>CLEAN('2025 Original'!J8)</f>
        <v>H</v>
      </c>
      <c r="K287" t="str">
        <f>CLEAN('2025 Original'!K8)</f>
        <v/>
      </c>
      <c r="L287" t="str">
        <f>CLEAN('2025 Original'!L8)</f>
        <v>G</v>
      </c>
      <c r="M287" t="str">
        <f>CLEAN('2025 Original'!M8)</f>
        <v/>
      </c>
      <c r="N287" t="str">
        <f t="shared" si="48"/>
        <v>0.01</v>
      </c>
      <c r="O287" s="70">
        <f t="shared" si="49"/>
        <v>0</v>
      </c>
      <c r="P287">
        <f t="shared" si="50"/>
        <v>0</v>
      </c>
      <c r="Q287">
        <f t="shared" si="51"/>
        <v>0</v>
      </c>
      <c r="R287">
        <v>0</v>
      </c>
      <c r="S287">
        <f t="shared" si="52"/>
        <v>0</v>
      </c>
      <c r="T287">
        <f t="shared" si="53"/>
        <v>0</v>
      </c>
      <c r="U287">
        <f t="shared" si="54"/>
        <v>0</v>
      </c>
      <c r="V287">
        <f t="shared" si="55"/>
        <v>0</v>
      </c>
      <c r="W287">
        <f t="shared" si="56"/>
        <v>0</v>
      </c>
      <c r="X287">
        <f t="shared" si="57"/>
        <v>0</v>
      </c>
      <c r="Y287">
        <f t="shared" si="58"/>
        <v>0.5</v>
      </c>
      <c r="Z287">
        <f t="shared" si="59"/>
        <v>0.5</v>
      </c>
      <c r="AA287" cm="1">
        <f t="array" ref="AA287">SUMPRODUCT((Z287&lt;$Z$2:$Z$225)/COUNTIF($Z$2:$Z$225,$Z$2:$Z$225))+1</f>
        <v>90.999999999999957</v>
      </c>
    </row>
    <row r="288" spans="1:27" x14ac:dyDescent="0.15">
      <c r="A288" t="str">
        <f>CLEAN('2025 Original'!A9)</f>
        <v>Audi</v>
      </c>
      <c r="B288" t="str">
        <f>CLEAN('2025 Original'!B9)</f>
        <v>Audi</v>
      </c>
      <c r="C288" t="str">
        <f>CLEAN('2025 Original'!C9)</f>
        <v>A6 allroad 55</v>
      </c>
      <c r="D288" t="str">
        <f>CLEAN('2025 Original'!D9)</f>
        <v>PC</v>
      </c>
      <c r="E288" t="str">
        <f>CLEAN('2025 Original'!E9)</f>
        <v>0.01</v>
      </c>
      <c r="F288" t="str">
        <f>CLEAN('2025 Original'!F9)</f>
        <v>42% G</v>
      </c>
      <c r="G288" t="str">
        <f>CLEAN('2025 Original'!G9)</f>
        <v>16% H</v>
      </c>
      <c r="H288" t="str">
        <f>CLEAN('2025 Original'!H9)</f>
        <v>G</v>
      </c>
      <c r="I288" t="str">
        <f>CLEAN('2025 Original'!I9)</f>
        <v/>
      </c>
      <c r="J288" t="str">
        <f>CLEAN('2025 Original'!J9)</f>
        <v>H</v>
      </c>
      <c r="K288" t="str">
        <f>CLEAN('2025 Original'!K9)</f>
        <v/>
      </c>
      <c r="L288" t="str">
        <f>CLEAN('2025 Original'!L9)</f>
        <v>G</v>
      </c>
      <c r="M288" t="str">
        <f>CLEAN('2025 Original'!M9)</f>
        <v/>
      </c>
      <c r="N288" t="str">
        <f t="shared" si="48"/>
        <v>0.01</v>
      </c>
      <c r="O288" s="70">
        <f t="shared" si="49"/>
        <v>0</v>
      </c>
      <c r="P288">
        <f t="shared" si="50"/>
        <v>0</v>
      </c>
      <c r="Q288">
        <f t="shared" si="51"/>
        <v>0</v>
      </c>
      <c r="R288">
        <v>0</v>
      </c>
      <c r="S288">
        <f t="shared" si="52"/>
        <v>0</v>
      </c>
      <c r="T288">
        <f t="shared" si="53"/>
        <v>0</v>
      </c>
      <c r="U288">
        <f t="shared" si="54"/>
        <v>0</v>
      </c>
      <c r="V288">
        <f t="shared" si="55"/>
        <v>0</v>
      </c>
      <c r="W288">
        <f t="shared" si="56"/>
        <v>0</v>
      </c>
      <c r="X288">
        <f t="shared" si="57"/>
        <v>0</v>
      </c>
      <c r="Y288">
        <f t="shared" si="58"/>
        <v>0.5</v>
      </c>
      <c r="Z288">
        <f t="shared" si="59"/>
        <v>0.5</v>
      </c>
      <c r="AA288" cm="1">
        <f t="array" ref="AA288">SUMPRODUCT((Z288&lt;$Z$2:$Z$225)/COUNTIF($Z$2:$Z$225,$Z$2:$Z$225))+1</f>
        <v>90.999999999999957</v>
      </c>
    </row>
    <row r="289" spans="1:27" x14ac:dyDescent="0.15">
      <c r="A289" t="str">
        <f>CLEAN('2025 Original'!A10)</f>
        <v>Audi</v>
      </c>
      <c r="B289" t="str">
        <f>CLEAN('2025 Original'!B10)</f>
        <v>Audi</v>
      </c>
      <c r="C289" t="str">
        <f>CLEAN('2025 Original'!C10)</f>
        <v>A6 Sedan 45</v>
      </c>
      <c r="D289" t="str">
        <f>CLEAN('2025 Original'!D10)</f>
        <v>PC</v>
      </c>
      <c r="E289" t="str">
        <f>CLEAN('2025 Original'!E10)</f>
        <v>0.01</v>
      </c>
      <c r="F289" t="str">
        <f>CLEAN('2025 Original'!F10)</f>
        <v>45% G</v>
      </c>
      <c r="G289" t="str">
        <f>CLEAN('2025 Original'!G10)</f>
        <v/>
      </c>
      <c r="H289" t="str">
        <f>CLEAN('2025 Original'!H10)</f>
        <v>G</v>
      </c>
      <c r="I289" t="str">
        <f>CLEAN('2025 Original'!I10)</f>
        <v/>
      </c>
      <c r="J289" t="str">
        <f>CLEAN('2025 Original'!J10)</f>
        <v>H</v>
      </c>
      <c r="K289" t="str">
        <f>CLEAN('2025 Original'!K10)</f>
        <v/>
      </c>
      <c r="L289" t="str">
        <f>CLEAN('2025 Original'!L10)</f>
        <v>G</v>
      </c>
      <c r="M289" t="str">
        <f>CLEAN('2025 Original'!M10)</f>
        <v/>
      </c>
      <c r="N289" t="str">
        <f t="shared" si="48"/>
        <v>0.01</v>
      </c>
      <c r="O289" s="70">
        <f t="shared" si="49"/>
        <v>0</v>
      </c>
      <c r="P289">
        <f t="shared" si="50"/>
        <v>0</v>
      </c>
      <c r="Q289">
        <f t="shared" si="51"/>
        <v>0</v>
      </c>
      <c r="R289">
        <v>0</v>
      </c>
      <c r="S289">
        <f t="shared" si="52"/>
        <v>0</v>
      </c>
      <c r="T289">
        <f t="shared" si="53"/>
        <v>0</v>
      </c>
      <c r="U289">
        <f t="shared" si="54"/>
        <v>0</v>
      </c>
      <c r="V289">
        <f t="shared" si="55"/>
        <v>0</v>
      </c>
      <c r="W289">
        <f t="shared" si="56"/>
        <v>0</v>
      </c>
      <c r="X289">
        <f t="shared" si="57"/>
        <v>0</v>
      </c>
      <c r="Y289">
        <f t="shared" si="58"/>
        <v>0.5</v>
      </c>
      <c r="Z289">
        <f t="shared" si="59"/>
        <v>0.5</v>
      </c>
      <c r="AA289" cm="1">
        <f t="array" ref="AA289">SUMPRODUCT((Z289&lt;$Z$2:$Z$225)/COUNTIF($Z$2:$Z$225,$Z$2:$Z$225))+1</f>
        <v>90.999999999999957</v>
      </c>
    </row>
    <row r="290" spans="1:27" x14ac:dyDescent="0.15">
      <c r="A290" t="str">
        <f>CLEAN('2025 Original'!A11)</f>
        <v>Audi</v>
      </c>
      <c r="B290" t="str">
        <f>CLEAN('2025 Original'!B11)</f>
        <v>Audi</v>
      </c>
      <c r="C290" t="str">
        <f>CLEAN('2025 Original'!C11)</f>
        <v>A6 Sedan 55</v>
      </c>
      <c r="D290" t="str">
        <f>CLEAN('2025 Original'!D11)</f>
        <v>PC</v>
      </c>
      <c r="E290" t="str">
        <f>CLEAN('2025 Original'!E11)</f>
        <v>0.01</v>
      </c>
      <c r="F290" t="str">
        <f>CLEAN('2025 Original'!F11)</f>
        <v>44% G</v>
      </c>
      <c r="G290" t="str">
        <f>CLEAN('2025 Original'!G11)</f>
        <v>17% H</v>
      </c>
      <c r="H290" t="str">
        <f>CLEAN('2025 Original'!H11)</f>
        <v>G</v>
      </c>
      <c r="I290" t="str">
        <f>CLEAN('2025 Original'!I11)</f>
        <v/>
      </c>
      <c r="J290" t="str">
        <f>CLEAN('2025 Original'!J11)</f>
        <v>H</v>
      </c>
      <c r="K290" t="str">
        <f>CLEAN('2025 Original'!K11)</f>
        <v/>
      </c>
      <c r="L290" t="str">
        <f>CLEAN('2025 Original'!L11)</f>
        <v>G</v>
      </c>
      <c r="M290" t="str">
        <f>CLEAN('2025 Original'!M11)</f>
        <v/>
      </c>
      <c r="N290" t="str">
        <f t="shared" si="48"/>
        <v>0.01</v>
      </c>
      <c r="O290" s="70">
        <f t="shared" si="49"/>
        <v>0</v>
      </c>
      <c r="P290">
        <f t="shared" si="50"/>
        <v>0</v>
      </c>
      <c r="Q290">
        <f t="shared" si="51"/>
        <v>0</v>
      </c>
      <c r="R290">
        <v>0</v>
      </c>
      <c r="S290">
        <f t="shared" si="52"/>
        <v>0</v>
      </c>
      <c r="T290">
        <f t="shared" si="53"/>
        <v>0</v>
      </c>
      <c r="U290">
        <f t="shared" si="54"/>
        <v>0</v>
      </c>
      <c r="V290">
        <f t="shared" si="55"/>
        <v>0</v>
      </c>
      <c r="W290">
        <f t="shared" si="56"/>
        <v>0</v>
      </c>
      <c r="X290">
        <f t="shared" si="57"/>
        <v>0</v>
      </c>
      <c r="Y290">
        <f t="shared" si="58"/>
        <v>0.5</v>
      </c>
      <c r="Z290">
        <f t="shared" si="59"/>
        <v>0.5</v>
      </c>
      <c r="AA290" cm="1">
        <f t="array" ref="AA290">SUMPRODUCT((Z290&lt;$Z$2:$Z$225)/COUNTIF($Z$2:$Z$225,$Z$2:$Z$225))+1</f>
        <v>90.999999999999957</v>
      </c>
    </row>
    <row r="291" spans="1:27" x14ac:dyDescent="0.15">
      <c r="A291" t="str">
        <f>CLEAN('2025 Original'!A12)</f>
        <v>Audi</v>
      </c>
      <c r="B291" t="str">
        <f>CLEAN('2025 Original'!B12)</f>
        <v>Audi</v>
      </c>
      <c r="C291" t="str">
        <f>CLEAN('2025 Original'!C12)</f>
        <v>A6 Sportback e-tron</v>
      </c>
      <c r="D291" t="str">
        <f>CLEAN('2025 Original'!D12)</f>
        <v>PC</v>
      </c>
      <c r="E291" t="str">
        <f>CLEAN('2025 Original'!E12)</f>
        <v>0.01</v>
      </c>
      <c r="F291" t="str">
        <f>CLEAN('2025 Original'!F12)</f>
        <v>65% G</v>
      </c>
      <c r="G291" t="str">
        <f>CLEAN('2025 Original'!G12)</f>
        <v/>
      </c>
      <c r="H291" t="str">
        <f>CLEAN('2025 Original'!H12)</f>
        <v>G</v>
      </c>
      <c r="I291" t="str">
        <f>CLEAN('2025 Original'!I12)</f>
        <v/>
      </c>
      <c r="J291" t="str">
        <f>CLEAN('2025 Original'!J12)</f>
        <v>G</v>
      </c>
      <c r="K291" t="str">
        <f>CLEAN('2025 Original'!K12)</f>
        <v/>
      </c>
      <c r="L291" t="str">
        <f>CLEAN('2025 Original'!L12)</f>
        <v>H</v>
      </c>
      <c r="M291" t="str">
        <f>CLEAN('2025 Original'!M12)</f>
        <v/>
      </c>
      <c r="N291" t="str">
        <f t="shared" si="48"/>
        <v>0.01</v>
      </c>
      <c r="O291" s="70">
        <f t="shared" si="49"/>
        <v>0</v>
      </c>
      <c r="P291">
        <f t="shared" si="50"/>
        <v>0</v>
      </c>
      <c r="Q291">
        <f t="shared" si="51"/>
        <v>0</v>
      </c>
      <c r="R291">
        <v>0</v>
      </c>
      <c r="S291">
        <f t="shared" si="52"/>
        <v>0</v>
      </c>
      <c r="T291">
        <f t="shared" si="53"/>
        <v>0</v>
      </c>
      <c r="U291">
        <f t="shared" si="54"/>
        <v>0</v>
      </c>
      <c r="V291">
        <f t="shared" si="55"/>
        <v>0</v>
      </c>
      <c r="W291">
        <f t="shared" si="56"/>
        <v>0</v>
      </c>
      <c r="X291">
        <f t="shared" si="57"/>
        <v>0</v>
      </c>
      <c r="Y291">
        <f t="shared" si="58"/>
        <v>0.5</v>
      </c>
      <c r="Z291">
        <f t="shared" si="59"/>
        <v>0.5</v>
      </c>
      <c r="AA291" cm="1">
        <f t="array" ref="AA291">SUMPRODUCT((Z291&lt;$Z$2:$Z$225)/COUNTIF($Z$2:$Z$225,$Z$2:$Z$225))+1</f>
        <v>90.999999999999957</v>
      </c>
    </row>
    <row r="292" spans="1:27" x14ac:dyDescent="0.15">
      <c r="A292" t="str">
        <f>CLEAN('2025 Original'!A13)</f>
        <v>Audi</v>
      </c>
      <c r="B292" t="str">
        <f>CLEAN('2025 Original'!B13)</f>
        <v>Audi</v>
      </c>
      <c r="C292" t="str">
        <f>CLEAN('2025 Original'!C13)</f>
        <v>A6 Sportback e-tron RWD</v>
      </c>
      <c r="D292" t="str">
        <f>CLEAN('2025 Original'!D13)</f>
        <v>PC</v>
      </c>
      <c r="E292" t="str">
        <f>CLEAN('2025 Original'!E13)</f>
        <v>0.01</v>
      </c>
      <c r="F292" t="str">
        <f>CLEAN('2025 Original'!F13)</f>
        <v>69% G</v>
      </c>
      <c r="G292" t="str">
        <f>CLEAN('2025 Original'!G13)</f>
        <v/>
      </c>
      <c r="H292" t="str">
        <f>CLEAN('2025 Original'!H13)</f>
        <v>G</v>
      </c>
      <c r="I292" t="str">
        <f>CLEAN('2025 Original'!I13)</f>
        <v/>
      </c>
      <c r="J292" t="str">
        <f>CLEAN('2025 Original'!J13)</f>
        <v>G</v>
      </c>
      <c r="K292" t="str">
        <f>CLEAN('2025 Original'!K13)</f>
        <v/>
      </c>
      <c r="L292" t="str">
        <f>CLEAN('2025 Original'!L13)</f>
        <v>H</v>
      </c>
      <c r="M292" t="str">
        <f>CLEAN('2025 Original'!M13)</f>
        <v/>
      </c>
      <c r="N292" t="str">
        <f t="shared" si="48"/>
        <v>0.01</v>
      </c>
      <c r="O292" s="70">
        <f t="shared" si="49"/>
        <v>0</v>
      </c>
      <c r="P292">
        <f t="shared" si="50"/>
        <v>0</v>
      </c>
      <c r="Q292">
        <f t="shared" si="51"/>
        <v>0</v>
      </c>
      <c r="R292">
        <v>0</v>
      </c>
      <c r="S292">
        <f t="shared" si="52"/>
        <v>0</v>
      </c>
      <c r="T292">
        <f t="shared" si="53"/>
        <v>0</v>
      </c>
      <c r="U292">
        <f t="shared" si="54"/>
        <v>0</v>
      </c>
      <c r="V292">
        <f t="shared" si="55"/>
        <v>0</v>
      </c>
      <c r="W292">
        <f t="shared" si="56"/>
        <v>0</v>
      </c>
      <c r="X292">
        <f t="shared" si="57"/>
        <v>0</v>
      </c>
      <c r="Y292">
        <f t="shared" si="58"/>
        <v>0.5</v>
      </c>
      <c r="Z292">
        <f t="shared" si="59"/>
        <v>0.5</v>
      </c>
      <c r="AA292" cm="1">
        <f t="array" ref="AA292">SUMPRODUCT((Z292&lt;$Z$2:$Z$225)/COUNTIF($Z$2:$Z$225,$Z$2:$Z$225))+1</f>
        <v>90.999999999999957</v>
      </c>
    </row>
    <row r="293" spans="1:27" x14ac:dyDescent="0.15">
      <c r="A293" t="str">
        <f>CLEAN('2025 Original'!A14)</f>
        <v>Audi</v>
      </c>
      <c r="B293" t="str">
        <f>CLEAN('2025 Original'!B14)</f>
        <v>Audi</v>
      </c>
      <c r="C293" t="str">
        <f>CLEAN('2025 Original'!C14)</f>
        <v>A7 55</v>
      </c>
      <c r="D293" t="str">
        <f>CLEAN('2025 Original'!D14)</f>
        <v>PC</v>
      </c>
      <c r="E293" t="str">
        <f>CLEAN('2025 Original'!E14)</f>
        <v>0.01</v>
      </c>
      <c r="F293" t="str">
        <f>CLEAN('2025 Original'!F14)</f>
        <v>43% G</v>
      </c>
      <c r="G293" t="str">
        <f>CLEAN('2025 Original'!G14)</f>
        <v>18% H</v>
      </c>
      <c r="H293" t="str">
        <f>CLEAN('2025 Original'!H14)</f>
        <v>G</v>
      </c>
      <c r="I293" t="str">
        <f>CLEAN('2025 Original'!I14)</f>
        <v/>
      </c>
      <c r="J293" t="str">
        <f>CLEAN('2025 Original'!J14)</f>
        <v>H</v>
      </c>
      <c r="K293" t="str">
        <f>CLEAN('2025 Original'!K14)</f>
        <v/>
      </c>
      <c r="L293" t="str">
        <f>CLEAN('2025 Original'!L14)</f>
        <v>G</v>
      </c>
      <c r="M293" t="str">
        <f>CLEAN('2025 Original'!M14)</f>
        <v/>
      </c>
      <c r="N293" t="str">
        <f t="shared" si="48"/>
        <v>0.01</v>
      </c>
      <c r="O293" s="70">
        <f t="shared" si="49"/>
        <v>0</v>
      </c>
      <c r="P293">
        <f t="shared" si="50"/>
        <v>0</v>
      </c>
      <c r="Q293">
        <f t="shared" si="51"/>
        <v>0</v>
      </c>
      <c r="R293">
        <v>0</v>
      </c>
      <c r="S293">
        <f t="shared" si="52"/>
        <v>0</v>
      </c>
      <c r="T293">
        <f t="shared" si="53"/>
        <v>0</v>
      </c>
      <c r="U293">
        <f t="shared" si="54"/>
        <v>0</v>
      </c>
      <c r="V293">
        <f t="shared" si="55"/>
        <v>0</v>
      </c>
      <c r="W293">
        <f t="shared" si="56"/>
        <v>0</v>
      </c>
      <c r="X293">
        <f t="shared" si="57"/>
        <v>0</v>
      </c>
      <c r="Y293">
        <f t="shared" si="58"/>
        <v>0.5</v>
      </c>
      <c r="Z293">
        <f t="shared" si="59"/>
        <v>0.5</v>
      </c>
      <c r="AA293" cm="1">
        <f t="array" ref="AA293">SUMPRODUCT((Z293&lt;$Z$2:$Z$225)/COUNTIF($Z$2:$Z$225,$Z$2:$Z$225))+1</f>
        <v>90.999999999999957</v>
      </c>
    </row>
    <row r="294" spans="1:27" x14ac:dyDescent="0.15">
      <c r="A294" t="str">
        <f>CLEAN('2025 Original'!A15)</f>
        <v>Audi</v>
      </c>
      <c r="B294" t="str">
        <f>CLEAN('2025 Original'!B15)</f>
        <v>Audi</v>
      </c>
      <c r="C294" t="str">
        <f>CLEAN('2025 Original'!C15)</f>
        <v>A8 LWB 55</v>
      </c>
      <c r="D294" t="str">
        <f>CLEAN('2025 Original'!D15)</f>
        <v>PC</v>
      </c>
      <c r="E294" t="str">
        <f>CLEAN('2025 Original'!E15)</f>
        <v>0.01</v>
      </c>
      <c r="F294" t="str">
        <f>CLEAN('2025 Original'!F15)</f>
        <v>42% G</v>
      </c>
      <c r="G294" t="str">
        <f>CLEAN('2025 Original'!G15)</f>
        <v>21% H</v>
      </c>
      <c r="H294" t="str">
        <f>CLEAN('2025 Original'!H15)</f>
        <v>G</v>
      </c>
      <c r="I294" t="str">
        <f>CLEAN('2025 Original'!I15)</f>
        <v/>
      </c>
      <c r="J294" t="str">
        <f>CLEAN('2025 Original'!J15)</f>
        <v>H</v>
      </c>
      <c r="K294" t="str">
        <f>CLEAN('2025 Original'!K15)</f>
        <v/>
      </c>
      <c r="L294" t="str">
        <f>CLEAN('2025 Original'!L15)</f>
        <v>H</v>
      </c>
      <c r="M294" t="str">
        <f>CLEAN('2025 Original'!M15)</f>
        <v/>
      </c>
      <c r="N294" t="str">
        <f t="shared" si="48"/>
        <v>0.01</v>
      </c>
      <c r="O294" s="70">
        <f t="shared" si="49"/>
        <v>0</v>
      </c>
      <c r="P294">
        <f t="shared" si="50"/>
        <v>0</v>
      </c>
      <c r="Q294">
        <f t="shared" si="51"/>
        <v>0</v>
      </c>
      <c r="R294">
        <v>0</v>
      </c>
      <c r="S294">
        <f t="shared" si="52"/>
        <v>0</v>
      </c>
      <c r="T294">
        <f t="shared" si="53"/>
        <v>0</v>
      </c>
      <c r="U294">
        <f t="shared" si="54"/>
        <v>0</v>
      </c>
      <c r="V294">
        <f t="shared" si="55"/>
        <v>0</v>
      </c>
      <c r="W294">
        <f t="shared" si="56"/>
        <v>0</v>
      </c>
      <c r="X294">
        <f t="shared" si="57"/>
        <v>0</v>
      </c>
      <c r="Y294">
        <f t="shared" si="58"/>
        <v>0.5</v>
      </c>
      <c r="Z294">
        <f t="shared" si="59"/>
        <v>0.5</v>
      </c>
      <c r="AA294" cm="1">
        <f t="array" ref="AA294">SUMPRODUCT((Z294&lt;$Z$2:$Z$225)/COUNTIF($Z$2:$Z$225,$Z$2:$Z$225))+1</f>
        <v>90.999999999999957</v>
      </c>
    </row>
    <row r="295" spans="1:27" x14ac:dyDescent="0.15">
      <c r="A295" t="str">
        <f>CLEAN('2025 Original'!A16)</f>
        <v>Audi</v>
      </c>
      <c r="B295" t="str">
        <f>CLEAN('2025 Original'!B16)</f>
        <v>Audi</v>
      </c>
      <c r="C295" t="str">
        <f>CLEAN('2025 Original'!C16)</f>
        <v>Q3 40</v>
      </c>
      <c r="D295" t="str">
        <f>CLEAN('2025 Original'!D16)</f>
        <v>MPV</v>
      </c>
      <c r="E295" t="str">
        <f>CLEAN('2025 Original'!E16)</f>
        <v>0.01</v>
      </c>
      <c r="F295" t="str">
        <f>CLEAN('2025 Original'!F16)</f>
        <v>37% H</v>
      </c>
      <c r="G295" t="str">
        <f>CLEAN('2025 Original'!G16)</f>
        <v>18% G</v>
      </c>
      <c r="H295" t="str">
        <f>CLEAN('2025 Original'!H16)</f>
        <v>H</v>
      </c>
      <c r="I295" t="str">
        <f>CLEAN('2025 Original'!I16)</f>
        <v/>
      </c>
      <c r="J295" t="str">
        <f>CLEAN('2025 Original'!J16)</f>
        <v>H</v>
      </c>
      <c r="K295" t="str">
        <f>CLEAN('2025 Original'!K16)</f>
        <v/>
      </c>
      <c r="L295" t="str">
        <f>CLEAN('2025 Original'!L16)</f>
        <v>J</v>
      </c>
      <c r="M295" t="str">
        <f>CLEAN('2025 Original'!M16)</f>
        <v/>
      </c>
      <c r="N295" t="str">
        <f t="shared" si="48"/>
        <v>0.01</v>
      </c>
      <c r="O295" s="70">
        <f t="shared" si="49"/>
        <v>0</v>
      </c>
      <c r="P295">
        <f t="shared" si="50"/>
        <v>0</v>
      </c>
      <c r="Q295">
        <f t="shared" si="51"/>
        <v>0</v>
      </c>
      <c r="R295">
        <v>0</v>
      </c>
      <c r="S295">
        <f t="shared" si="52"/>
        <v>0</v>
      </c>
      <c r="T295">
        <f t="shared" si="53"/>
        <v>0</v>
      </c>
      <c r="U295">
        <f t="shared" si="54"/>
        <v>0</v>
      </c>
      <c r="V295">
        <f t="shared" si="55"/>
        <v>0</v>
      </c>
      <c r="W295">
        <f t="shared" si="56"/>
        <v>0</v>
      </c>
      <c r="X295">
        <f t="shared" si="57"/>
        <v>0</v>
      </c>
      <c r="Y295">
        <f t="shared" si="58"/>
        <v>0.5</v>
      </c>
      <c r="Z295">
        <f t="shared" si="59"/>
        <v>0.5</v>
      </c>
      <c r="AA295" cm="1">
        <f t="array" ref="AA295">SUMPRODUCT((Z295&lt;$Z$2:$Z$225)/COUNTIF($Z$2:$Z$225,$Z$2:$Z$225))+1</f>
        <v>90.999999999999957</v>
      </c>
    </row>
    <row r="296" spans="1:27" x14ac:dyDescent="0.15">
      <c r="A296" t="str">
        <f>CLEAN('2025 Original'!A17)</f>
        <v>Audi</v>
      </c>
      <c r="B296" t="str">
        <f>CLEAN('2025 Original'!B17)</f>
        <v>Audi</v>
      </c>
      <c r="C296" t="str">
        <f>CLEAN('2025 Original'!C17)</f>
        <v>Q3 S line 45</v>
      </c>
      <c r="D296" t="str">
        <f>CLEAN('2025 Original'!D17)</f>
        <v>MPV</v>
      </c>
      <c r="E296" t="str">
        <f>CLEAN('2025 Original'!E17)</f>
        <v>0.01</v>
      </c>
      <c r="F296" t="str">
        <f>CLEAN('2025 Original'!F17)</f>
        <v>37% H</v>
      </c>
      <c r="G296" t="str">
        <f>CLEAN('2025 Original'!G17)</f>
        <v>19% G</v>
      </c>
      <c r="H296" t="str">
        <f>CLEAN('2025 Original'!H17)</f>
        <v>H</v>
      </c>
      <c r="I296" t="str">
        <f>CLEAN('2025 Original'!I17)</f>
        <v/>
      </c>
      <c r="J296" t="str">
        <f>CLEAN('2025 Original'!J17)</f>
        <v>H</v>
      </c>
      <c r="K296" t="str">
        <f>CLEAN('2025 Original'!K17)</f>
        <v/>
      </c>
      <c r="L296" t="str">
        <f>CLEAN('2025 Original'!L17)</f>
        <v>J</v>
      </c>
      <c r="M296" t="str">
        <f>CLEAN('2025 Original'!M17)</f>
        <v/>
      </c>
      <c r="N296" t="str">
        <f t="shared" si="48"/>
        <v>0.01</v>
      </c>
      <c r="O296" s="70">
        <f t="shared" si="49"/>
        <v>0</v>
      </c>
      <c r="P296">
        <f t="shared" si="50"/>
        <v>0</v>
      </c>
      <c r="Q296">
        <f t="shared" si="51"/>
        <v>0</v>
      </c>
      <c r="R296">
        <v>0</v>
      </c>
      <c r="S296">
        <f t="shared" si="52"/>
        <v>0</v>
      </c>
      <c r="T296">
        <f t="shared" si="53"/>
        <v>0</v>
      </c>
      <c r="U296">
        <f t="shared" si="54"/>
        <v>0</v>
      </c>
      <c r="V296">
        <f t="shared" si="55"/>
        <v>0</v>
      </c>
      <c r="W296">
        <f t="shared" si="56"/>
        <v>0</v>
      </c>
      <c r="X296">
        <f t="shared" si="57"/>
        <v>0</v>
      </c>
      <c r="Y296">
        <f t="shared" si="58"/>
        <v>0.5</v>
      </c>
      <c r="Z296">
        <f t="shared" si="59"/>
        <v>0.5</v>
      </c>
      <c r="AA296" cm="1">
        <f t="array" ref="AA296">SUMPRODUCT((Z296&lt;$Z$2:$Z$225)/COUNTIF($Z$2:$Z$225,$Z$2:$Z$225))+1</f>
        <v>90.999999999999957</v>
      </c>
    </row>
    <row r="297" spans="1:27" x14ac:dyDescent="0.15">
      <c r="A297" t="str">
        <f>CLEAN('2025 Original'!A18)</f>
        <v>Audi</v>
      </c>
      <c r="B297" t="str">
        <f>CLEAN('2025 Original'!B18)</f>
        <v>Audi</v>
      </c>
      <c r="C297" t="str">
        <f>CLEAN('2025 Original'!C18)</f>
        <v>Q4 e-tron 45</v>
      </c>
      <c r="D297" t="str">
        <f>CLEAN('2025 Original'!D18)</f>
        <v>MPV</v>
      </c>
      <c r="E297" t="str">
        <f>CLEAN('2025 Original'!E18)</f>
        <v>0.01</v>
      </c>
      <c r="F297" t="str">
        <f>CLEAN('2025 Original'!F18)</f>
        <v>82% G</v>
      </c>
      <c r="G297" t="str">
        <f>CLEAN('2025 Original'!G18)</f>
        <v/>
      </c>
      <c r="H297" t="str">
        <f>CLEAN('2025 Original'!H18)</f>
        <v>G</v>
      </c>
      <c r="I297" t="str">
        <f>CLEAN('2025 Original'!I18)</f>
        <v>BE</v>
      </c>
      <c r="J297" t="str">
        <f>CLEAN('2025 Original'!J18)</f>
        <v>G</v>
      </c>
      <c r="K297" t="str">
        <f>CLEAN('2025 Original'!K18)</f>
        <v/>
      </c>
      <c r="L297" t="str">
        <f>CLEAN('2025 Original'!L18)</f>
        <v>G</v>
      </c>
      <c r="M297" t="str">
        <f>CLEAN('2025 Original'!M18)</f>
        <v/>
      </c>
      <c r="N297" t="str">
        <f t="shared" si="48"/>
        <v>0.01</v>
      </c>
      <c r="O297" s="70">
        <f t="shared" si="49"/>
        <v>0</v>
      </c>
      <c r="P297">
        <f t="shared" si="50"/>
        <v>0</v>
      </c>
      <c r="Q297">
        <f t="shared" si="51"/>
        <v>0</v>
      </c>
      <c r="R297">
        <v>0</v>
      </c>
      <c r="S297">
        <f t="shared" si="52"/>
        <v>0</v>
      </c>
      <c r="T297">
        <f t="shared" si="53"/>
        <v>0</v>
      </c>
      <c r="U297">
        <f t="shared" si="54"/>
        <v>0</v>
      </c>
      <c r="V297">
        <f t="shared" si="55"/>
        <v>0</v>
      </c>
      <c r="W297">
        <f t="shared" si="56"/>
        <v>0</v>
      </c>
      <c r="X297">
        <f t="shared" si="57"/>
        <v>0</v>
      </c>
      <c r="Y297">
        <f t="shared" si="58"/>
        <v>0.5</v>
      </c>
      <c r="Z297">
        <f t="shared" si="59"/>
        <v>0.5</v>
      </c>
      <c r="AA297" cm="1">
        <f t="array" ref="AA297">SUMPRODUCT((Z297&lt;$Z$2:$Z$225)/COUNTIF($Z$2:$Z$225,$Z$2:$Z$225))+1</f>
        <v>90.999999999999957</v>
      </c>
    </row>
    <row r="298" spans="1:27" x14ac:dyDescent="0.15">
      <c r="A298" t="str">
        <f>CLEAN('2025 Original'!A19)</f>
        <v>Audi</v>
      </c>
      <c r="B298" t="str">
        <f>CLEAN('2025 Original'!B19)</f>
        <v>Audi</v>
      </c>
      <c r="C298" t="str">
        <f>CLEAN('2025 Original'!C19)</f>
        <v>Q4 e-tron 55</v>
      </c>
      <c r="D298" t="str">
        <f>CLEAN('2025 Original'!D19)</f>
        <v>MPV</v>
      </c>
      <c r="E298" t="str">
        <f>CLEAN('2025 Original'!E19)</f>
        <v>0.01</v>
      </c>
      <c r="F298" t="str">
        <f>CLEAN('2025 Original'!F19)</f>
        <v>83% G</v>
      </c>
      <c r="G298" t="str">
        <f>CLEAN('2025 Original'!G19)</f>
        <v/>
      </c>
      <c r="H298" t="str">
        <f>CLEAN('2025 Original'!H19)</f>
        <v>G</v>
      </c>
      <c r="I298" t="str">
        <f>CLEAN('2025 Original'!I19)</f>
        <v>BE</v>
      </c>
      <c r="J298" t="str">
        <f>CLEAN('2025 Original'!J19)</f>
        <v>G</v>
      </c>
      <c r="K298" t="str">
        <f>CLEAN('2025 Original'!K19)</f>
        <v/>
      </c>
      <c r="L298" t="str">
        <f>CLEAN('2025 Original'!L19)</f>
        <v>G</v>
      </c>
      <c r="M298" t="str">
        <f>CLEAN('2025 Original'!M19)</f>
        <v/>
      </c>
      <c r="N298" t="str">
        <f t="shared" si="48"/>
        <v>0.01</v>
      </c>
      <c r="O298" s="70">
        <f t="shared" si="49"/>
        <v>0</v>
      </c>
      <c r="P298">
        <f t="shared" si="50"/>
        <v>0</v>
      </c>
      <c r="Q298">
        <f t="shared" si="51"/>
        <v>0</v>
      </c>
      <c r="R298">
        <v>0</v>
      </c>
      <c r="S298">
        <f t="shared" si="52"/>
        <v>0</v>
      </c>
      <c r="T298">
        <f t="shared" si="53"/>
        <v>0</v>
      </c>
      <c r="U298">
        <f t="shared" si="54"/>
        <v>0</v>
      </c>
      <c r="V298">
        <f t="shared" si="55"/>
        <v>0</v>
      </c>
      <c r="W298">
        <f t="shared" si="56"/>
        <v>0</v>
      </c>
      <c r="X298">
        <f t="shared" si="57"/>
        <v>0</v>
      </c>
      <c r="Y298">
        <f t="shared" si="58"/>
        <v>0.5</v>
      </c>
      <c r="Z298">
        <f t="shared" si="59"/>
        <v>0.5</v>
      </c>
      <c r="AA298" cm="1">
        <f t="array" ref="AA298">SUMPRODUCT((Z298&lt;$Z$2:$Z$225)/COUNTIF($Z$2:$Z$225,$Z$2:$Z$225))+1</f>
        <v>90.999999999999957</v>
      </c>
    </row>
    <row r="299" spans="1:27" x14ac:dyDescent="0.15">
      <c r="A299" t="str">
        <f>CLEAN('2025 Original'!A20)</f>
        <v>Audi</v>
      </c>
      <c r="B299" t="str">
        <f>CLEAN('2025 Original'!B20)</f>
        <v>Audi</v>
      </c>
      <c r="C299" t="str">
        <f>CLEAN('2025 Original'!C20)</f>
        <v>Q4 Sportback e-tron 55</v>
      </c>
      <c r="D299" t="str">
        <f>CLEAN('2025 Original'!D20)</f>
        <v>MPV</v>
      </c>
      <c r="E299" t="str">
        <f>CLEAN('2025 Original'!E20)</f>
        <v>0.01</v>
      </c>
      <c r="F299" t="str">
        <f>CLEAN('2025 Original'!F20)</f>
        <v>84% G</v>
      </c>
      <c r="G299" t="str">
        <f>CLEAN('2025 Original'!G20)</f>
        <v/>
      </c>
      <c r="H299" t="str">
        <f>CLEAN('2025 Original'!H20)</f>
        <v>G</v>
      </c>
      <c r="I299" t="str">
        <f>CLEAN('2025 Original'!I20)</f>
        <v>BE</v>
      </c>
      <c r="J299" t="str">
        <f>CLEAN('2025 Original'!J20)</f>
        <v>G</v>
      </c>
      <c r="K299" t="str">
        <f>CLEAN('2025 Original'!K20)</f>
        <v/>
      </c>
      <c r="L299" t="str">
        <f>CLEAN('2025 Original'!L20)</f>
        <v>G</v>
      </c>
      <c r="M299" t="str">
        <f>CLEAN('2025 Original'!M20)</f>
        <v/>
      </c>
      <c r="N299" t="str">
        <f t="shared" si="48"/>
        <v>0.01</v>
      </c>
      <c r="O299" s="70">
        <f t="shared" si="49"/>
        <v>0</v>
      </c>
      <c r="P299">
        <f t="shared" si="50"/>
        <v>0</v>
      </c>
      <c r="Q299">
        <f t="shared" si="51"/>
        <v>0</v>
      </c>
      <c r="R299">
        <v>0</v>
      </c>
      <c r="S299">
        <f t="shared" si="52"/>
        <v>0</v>
      </c>
      <c r="T299">
        <f t="shared" si="53"/>
        <v>0</v>
      </c>
      <c r="U299">
        <f t="shared" si="54"/>
        <v>0</v>
      </c>
      <c r="V299">
        <f t="shared" si="55"/>
        <v>0</v>
      </c>
      <c r="W299">
        <f t="shared" si="56"/>
        <v>0</v>
      </c>
      <c r="X299">
        <f t="shared" si="57"/>
        <v>0</v>
      </c>
      <c r="Y299">
        <f t="shared" si="58"/>
        <v>0.5</v>
      </c>
      <c r="Z299">
        <f t="shared" si="59"/>
        <v>0.5</v>
      </c>
      <c r="AA299" cm="1">
        <f t="array" ref="AA299">SUMPRODUCT((Z299&lt;$Z$2:$Z$225)/COUNTIF($Z$2:$Z$225,$Z$2:$Z$225))+1</f>
        <v>90.999999999999957</v>
      </c>
    </row>
    <row r="300" spans="1:27" x14ac:dyDescent="0.15">
      <c r="A300" t="str">
        <f>CLEAN('2025 Original'!A24)</f>
        <v>Audi</v>
      </c>
      <c r="B300" t="str">
        <f>CLEAN('2025 Original'!B24)</f>
        <v>Audi</v>
      </c>
      <c r="C300" t="str">
        <f>CLEAN('2025 Original'!C24)</f>
        <v>Q5 S line 55 e</v>
      </c>
      <c r="D300" t="str">
        <f>CLEAN('2025 Original'!D24)</f>
        <v>MPV</v>
      </c>
      <c r="E300" t="str">
        <f>CLEAN('2025 Original'!E24)</f>
        <v>0.01</v>
      </c>
      <c r="F300" t="str">
        <f>CLEAN('2025 Original'!F24)</f>
        <v>54% G</v>
      </c>
      <c r="G300" t="str">
        <f>CLEAN('2025 Original'!G24)</f>
        <v>39% M</v>
      </c>
      <c r="H300" t="str">
        <f>CLEAN('2025 Original'!H24)</f>
        <v>M</v>
      </c>
      <c r="I300" t="str">
        <f>CLEAN('2025 Original'!I24)</f>
        <v/>
      </c>
      <c r="J300" t="str">
        <f>CLEAN('2025 Original'!J24)</f>
        <v>H</v>
      </c>
      <c r="K300" t="str">
        <f>CLEAN('2025 Original'!K24)</f>
        <v/>
      </c>
      <c r="L300" t="str">
        <f>CLEAN('2025 Original'!L24)</f>
        <v>G</v>
      </c>
      <c r="M300" t="str">
        <f>CLEAN('2025 Original'!M24)</f>
        <v/>
      </c>
      <c r="N300" t="str">
        <f t="shared" si="48"/>
        <v>0.01</v>
      </c>
      <c r="O300" s="70">
        <f t="shared" si="49"/>
        <v>0</v>
      </c>
      <c r="P300">
        <f t="shared" si="50"/>
        <v>0</v>
      </c>
      <c r="Q300">
        <f t="shared" si="51"/>
        <v>0</v>
      </c>
      <c r="R300">
        <v>0</v>
      </c>
      <c r="S300">
        <f t="shared" si="52"/>
        <v>0</v>
      </c>
      <c r="T300">
        <f t="shared" si="53"/>
        <v>0</v>
      </c>
      <c r="U300">
        <f t="shared" si="54"/>
        <v>0</v>
      </c>
      <c r="V300">
        <f t="shared" si="55"/>
        <v>0</v>
      </c>
      <c r="W300">
        <f t="shared" si="56"/>
        <v>0</v>
      </c>
      <c r="X300">
        <f t="shared" si="57"/>
        <v>0</v>
      </c>
      <c r="Y300">
        <f t="shared" si="58"/>
        <v>0.5</v>
      </c>
      <c r="Z300">
        <f t="shared" si="59"/>
        <v>0.5</v>
      </c>
      <c r="AA300" cm="1">
        <f t="array" ref="AA300">SUMPRODUCT((Z300&lt;$Z$2:$Z$225)/COUNTIF($Z$2:$Z$225,$Z$2:$Z$225))+1</f>
        <v>90.999999999999957</v>
      </c>
    </row>
    <row r="301" spans="1:27" x14ac:dyDescent="0.15">
      <c r="A301" t="str">
        <f>CLEAN('2025 Original'!A26)</f>
        <v>Audi</v>
      </c>
      <c r="B301" t="str">
        <f>CLEAN('2025 Original'!B26)</f>
        <v>Audi</v>
      </c>
      <c r="C301" t="str">
        <f>CLEAN('2025 Original'!C26)</f>
        <v>Q6 e-tron 50</v>
      </c>
      <c r="D301" t="str">
        <f>CLEAN('2025 Original'!D26)</f>
        <v>MPV</v>
      </c>
      <c r="E301" t="str">
        <f>CLEAN('2025 Original'!E26)</f>
        <v>0.01</v>
      </c>
      <c r="F301" t="str">
        <f>CLEAN('2025 Original'!F26)</f>
        <v>64% G</v>
      </c>
      <c r="G301" t="str">
        <f>CLEAN('2025 Original'!G26)</f>
        <v/>
      </c>
      <c r="H301" t="str">
        <f>CLEAN('2025 Original'!H26)</f>
        <v>G</v>
      </c>
      <c r="I301" t="str">
        <f>CLEAN('2025 Original'!I26)</f>
        <v/>
      </c>
      <c r="J301" t="str">
        <f>CLEAN('2025 Original'!J26)</f>
        <v>H</v>
      </c>
      <c r="K301" t="str">
        <f>CLEAN('2025 Original'!K26)</f>
        <v/>
      </c>
      <c r="L301" t="str">
        <f>CLEAN('2025 Original'!L26)</f>
        <v>H</v>
      </c>
      <c r="M301" t="str">
        <f>CLEAN('2025 Original'!M26)</f>
        <v/>
      </c>
      <c r="N301" t="str">
        <f t="shared" si="48"/>
        <v>0.01</v>
      </c>
      <c r="O301" s="70">
        <f t="shared" si="49"/>
        <v>0</v>
      </c>
      <c r="P301">
        <f t="shared" si="50"/>
        <v>0</v>
      </c>
      <c r="Q301">
        <f t="shared" si="51"/>
        <v>0</v>
      </c>
      <c r="R301">
        <v>0</v>
      </c>
      <c r="S301">
        <f t="shared" si="52"/>
        <v>0</v>
      </c>
      <c r="T301">
        <f t="shared" si="53"/>
        <v>0</v>
      </c>
      <c r="U301">
        <f t="shared" si="54"/>
        <v>0</v>
      </c>
      <c r="V301">
        <f t="shared" si="55"/>
        <v>0</v>
      </c>
      <c r="W301">
        <f t="shared" si="56"/>
        <v>0</v>
      </c>
      <c r="X301">
        <f t="shared" si="57"/>
        <v>0</v>
      </c>
      <c r="Y301">
        <f t="shared" si="58"/>
        <v>0.5</v>
      </c>
      <c r="Z301">
        <f t="shared" si="59"/>
        <v>0.5</v>
      </c>
      <c r="AA301" cm="1">
        <f t="array" ref="AA301">SUMPRODUCT((Z301&lt;$Z$2:$Z$225)/COUNTIF($Z$2:$Z$225,$Z$2:$Z$225))+1</f>
        <v>90.999999999999957</v>
      </c>
    </row>
    <row r="302" spans="1:27" x14ac:dyDescent="0.15">
      <c r="A302" t="str">
        <f>CLEAN('2025 Original'!A27)</f>
        <v>Audi</v>
      </c>
      <c r="B302" t="str">
        <f>CLEAN('2025 Original'!B27)</f>
        <v>Audi</v>
      </c>
      <c r="C302" t="str">
        <f>CLEAN('2025 Original'!C27)</f>
        <v>Q6 e-tron 60</v>
      </c>
      <c r="D302" t="str">
        <f>CLEAN('2025 Original'!D27)</f>
        <v>MPV</v>
      </c>
      <c r="E302" t="str">
        <f>CLEAN('2025 Original'!E27)</f>
        <v>0.01</v>
      </c>
      <c r="F302" t="str">
        <f>CLEAN('2025 Original'!F27)</f>
        <v>60% G</v>
      </c>
      <c r="G302" t="str">
        <f>CLEAN('2025 Original'!G27)</f>
        <v>16% H</v>
      </c>
      <c r="H302" t="str">
        <f>CLEAN('2025 Original'!H27)</f>
        <v>G</v>
      </c>
      <c r="I302" t="str">
        <f>CLEAN('2025 Original'!I27)</f>
        <v/>
      </c>
      <c r="J302" t="str">
        <f>CLEAN('2025 Original'!J27)</f>
        <v>H</v>
      </c>
      <c r="K302" t="str">
        <f>CLEAN('2025 Original'!K27)</f>
        <v/>
      </c>
      <c r="L302" t="str">
        <f>CLEAN('2025 Original'!L27)</f>
        <v>H</v>
      </c>
      <c r="M302" t="str">
        <f>CLEAN('2025 Original'!M27)</f>
        <v/>
      </c>
      <c r="N302" t="str">
        <f t="shared" si="48"/>
        <v>0.01</v>
      </c>
      <c r="O302" s="70">
        <f t="shared" si="49"/>
        <v>0</v>
      </c>
      <c r="P302">
        <f t="shared" si="50"/>
        <v>0</v>
      </c>
      <c r="Q302">
        <f t="shared" si="51"/>
        <v>0</v>
      </c>
      <c r="R302">
        <v>0</v>
      </c>
      <c r="S302">
        <f t="shared" si="52"/>
        <v>0</v>
      </c>
      <c r="T302">
        <f t="shared" si="53"/>
        <v>0</v>
      </c>
      <c r="U302">
        <f t="shared" si="54"/>
        <v>0</v>
      </c>
      <c r="V302">
        <f t="shared" si="55"/>
        <v>0</v>
      </c>
      <c r="W302">
        <f t="shared" si="56"/>
        <v>0</v>
      </c>
      <c r="X302">
        <f t="shared" si="57"/>
        <v>0</v>
      </c>
      <c r="Y302">
        <f t="shared" si="58"/>
        <v>0.5</v>
      </c>
      <c r="Z302">
        <f t="shared" si="59"/>
        <v>0.5</v>
      </c>
      <c r="AA302" cm="1">
        <f t="array" ref="AA302">SUMPRODUCT((Z302&lt;$Z$2:$Z$225)/COUNTIF($Z$2:$Z$225,$Z$2:$Z$225))+1</f>
        <v>90.999999999999957</v>
      </c>
    </row>
    <row r="303" spans="1:27" x14ac:dyDescent="0.15">
      <c r="A303" t="str">
        <f>CLEAN('2025 Original'!A28)</f>
        <v>Audi</v>
      </c>
      <c r="B303" t="str">
        <f>CLEAN('2025 Original'!B28)</f>
        <v>Audi</v>
      </c>
      <c r="C303" t="str">
        <f>CLEAN('2025 Original'!C28)</f>
        <v>Q7 45</v>
      </c>
      <c r="D303" t="str">
        <f>CLEAN('2025 Original'!D28)</f>
        <v>MPV</v>
      </c>
      <c r="E303" t="str">
        <f>CLEAN('2025 Original'!E28)</f>
        <v>0.01</v>
      </c>
      <c r="F303" t="str">
        <f>CLEAN('2025 Original'!F28)</f>
        <v>32% SL</v>
      </c>
      <c r="G303" t="str">
        <f>CLEAN('2025 Original'!G28)</f>
        <v>25% H</v>
      </c>
      <c r="H303" t="str">
        <f>CLEAN('2025 Original'!H28)</f>
        <v>SL</v>
      </c>
      <c r="I303" t="str">
        <f>CLEAN('2025 Original'!I28)</f>
        <v/>
      </c>
      <c r="J303" t="str">
        <f>CLEAN('2025 Original'!J28)</f>
        <v>H</v>
      </c>
      <c r="K303" t="str">
        <f>CLEAN('2025 Original'!K28)</f>
        <v/>
      </c>
      <c r="L303" t="str">
        <f>CLEAN('2025 Original'!L28)</f>
        <v>H</v>
      </c>
      <c r="M303" t="str">
        <f>CLEAN('2025 Original'!M28)</f>
        <v/>
      </c>
      <c r="N303" t="str">
        <f t="shared" si="48"/>
        <v>0.01</v>
      </c>
      <c r="O303" s="70">
        <f t="shared" si="49"/>
        <v>0</v>
      </c>
      <c r="P303">
        <f t="shared" si="50"/>
        <v>0</v>
      </c>
      <c r="Q303">
        <f t="shared" si="51"/>
        <v>0</v>
      </c>
      <c r="R303">
        <v>0</v>
      </c>
      <c r="S303">
        <f t="shared" si="52"/>
        <v>0</v>
      </c>
      <c r="T303">
        <f t="shared" si="53"/>
        <v>0</v>
      </c>
      <c r="U303">
        <f t="shared" si="54"/>
        <v>0</v>
      </c>
      <c r="V303">
        <f t="shared" si="55"/>
        <v>0</v>
      </c>
      <c r="W303">
        <f t="shared" si="56"/>
        <v>0</v>
      </c>
      <c r="X303">
        <f t="shared" si="57"/>
        <v>0</v>
      </c>
      <c r="Y303">
        <f t="shared" si="58"/>
        <v>0.5</v>
      </c>
      <c r="Z303">
        <f t="shared" si="59"/>
        <v>0.5</v>
      </c>
      <c r="AA303" cm="1">
        <f t="array" ref="AA303">SUMPRODUCT((Z303&lt;$Z$2:$Z$225)/COUNTIF($Z$2:$Z$225,$Z$2:$Z$225))+1</f>
        <v>90.999999999999957</v>
      </c>
    </row>
    <row r="304" spans="1:27" x14ac:dyDescent="0.15">
      <c r="A304" t="str">
        <f>CLEAN('2025 Original'!A29)</f>
        <v>Audi</v>
      </c>
      <c r="B304" t="str">
        <f>CLEAN('2025 Original'!B29)</f>
        <v>Audi</v>
      </c>
      <c r="C304" t="str">
        <f>CLEAN('2025 Original'!C29)</f>
        <v>Q7 55</v>
      </c>
      <c r="D304" t="str">
        <f>CLEAN('2025 Original'!D29)</f>
        <v>MPV</v>
      </c>
      <c r="E304" t="str">
        <f>CLEAN('2025 Original'!E29)</f>
        <v>0.01</v>
      </c>
      <c r="F304" t="str">
        <f>CLEAN('2025 Original'!F29)</f>
        <v>35% SL</v>
      </c>
      <c r="G304" t="str">
        <f>CLEAN('2025 Original'!G29)</f>
        <v>20% H</v>
      </c>
      <c r="H304" t="str">
        <f>CLEAN('2025 Original'!H29)</f>
        <v>SL</v>
      </c>
      <c r="I304" t="str">
        <f>CLEAN('2025 Original'!I29)</f>
        <v/>
      </c>
      <c r="J304" t="str">
        <f>CLEAN('2025 Original'!J29)</f>
        <v>H</v>
      </c>
      <c r="K304" t="str">
        <f>CLEAN('2025 Original'!K29)</f>
        <v/>
      </c>
      <c r="L304" t="str">
        <f>CLEAN('2025 Original'!L29)</f>
        <v>H</v>
      </c>
      <c r="M304" t="str">
        <f>CLEAN('2025 Original'!M29)</f>
        <v/>
      </c>
      <c r="N304" t="str">
        <f t="shared" si="48"/>
        <v>0.01</v>
      </c>
      <c r="O304" s="70">
        <f t="shared" si="49"/>
        <v>0</v>
      </c>
      <c r="P304">
        <f t="shared" si="50"/>
        <v>0</v>
      </c>
      <c r="Q304">
        <f t="shared" si="51"/>
        <v>0</v>
      </c>
      <c r="R304">
        <v>0</v>
      </c>
      <c r="S304">
        <f t="shared" si="52"/>
        <v>0</v>
      </c>
      <c r="T304">
        <f t="shared" si="53"/>
        <v>0</v>
      </c>
      <c r="U304">
        <f t="shared" si="54"/>
        <v>0</v>
      </c>
      <c r="V304">
        <f t="shared" si="55"/>
        <v>0</v>
      </c>
      <c r="W304">
        <f t="shared" si="56"/>
        <v>0</v>
      </c>
      <c r="X304">
        <f t="shared" si="57"/>
        <v>0</v>
      </c>
      <c r="Y304">
        <f t="shared" si="58"/>
        <v>0.5</v>
      </c>
      <c r="Z304">
        <f t="shared" si="59"/>
        <v>0.5</v>
      </c>
      <c r="AA304" cm="1">
        <f t="array" ref="AA304">SUMPRODUCT((Z304&lt;$Z$2:$Z$225)/COUNTIF($Z$2:$Z$225,$Z$2:$Z$225))+1</f>
        <v>90.999999999999957</v>
      </c>
    </row>
    <row r="305" spans="1:27" x14ac:dyDescent="0.15">
      <c r="A305" t="str">
        <f>CLEAN('2025 Original'!A30)</f>
        <v>Audi</v>
      </c>
      <c r="B305" t="str">
        <f>CLEAN('2025 Original'!B30)</f>
        <v>Audi</v>
      </c>
      <c r="C305" t="str">
        <f>CLEAN('2025 Original'!C30)</f>
        <v>Q8 55</v>
      </c>
      <c r="D305" t="str">
        <f>CLEAN('2025 Original'!D30)</f>
        <v>MPV</v>
      </c>
      <c r="E305" t="str">
        <f>CLEAN('2025 Original'!E30)</f>
        <v>0.01</v>
      </c>
      <c r="F305" t="str">
        <f>CLEAN('2025 Original'!F30)</f>
        <v>30% SL</v>
      </c>
      <c r="G305" t="str">
        <f>CLEAN('2025 Original'!G30)</f>
        <v>23% H</v>
      </c>
      <c r="H305" t="str">
        <f>CLEAN('2025 Original'!H30)</f>
        <v>SL</v>
      </c>
      <c r="I305" t="str">
        <f>CLEAN('2025 Original'!I30)</f>
        <v/>
      </c>
      <c r="J305" t="str">
        <f>CLEAN('2025 Original'!J30)</f>
        <v>H</v>
      </c>
      <c r="K305" t="str">
        <f>CLEAN('2025 Original'!K30)</f>
        <v/>
      </c>
      <c r="L305" t="str">
        <f>CLEAN('2025 Original'!L30)</f>
        <v>H</v>
      </c>
      <c r="M305" t="str">
        <f>CLEAN('2025 Original'!M30)</f>
        <v/>
      </c>
      <c r="N305" t="str">
        <f t="shared" si="48"/>
        <v>0.01</v>
      </c>
      <c r="O305" s="70">
        <f t="shared" si="49"/>
        <v>0</v>
      </c>
      <c r="P305">
        <f t="shared" si="50"/>
        <v>0</v>
      </c>
      <c r="Q305">
        <f t="shared" si="51"/>
        <v>0</v>
      </c>
      <c r="R305">
        <v>0</v>
      </c>
      <c r="S305">
        <f t="shared" si="52"/>
        <v>0</v>
      </c>
      <c r="T305">
        <f t="shared" si="53"/>
        <v>0</v>
      </c>
      <c r="U305">
        <f t="shared" si="54"/>
        <v>0</v>
      </c>
      <c r="V305">
        <f t="shared" si="55"/>
        <v>0</v>
      </c>
      <c r="W305">
        <f t="shared" si="56"/>
        <v>0</v>
      </c>
      <c r="X305">
        <f t="shared" si="57"/>
        <v>0</v>
      </c>
      <c r="Y305">
        <f t="shared" si="58"/>
        <v>0.5</v>
      </c>
      <c r="Z305">
        <f t="shared" si="59"/>
        <v>0.5</v>
      </c>
      <c r="AA305" cm="1">
        <f t="array" ref="AA305">SUMPRODUCT((Z305&lt;$Z$2:$Z$225)/COUNTIF($Z$2:$Z$225,$Z$2:$Z$225))+1</f>
        <v>90.999999999999957</v>
      </c>
    </row>
    <row r="306" spans="1:27" x14ac:dyDescent="0.15">
      <c r="A306" t="str">
        <f>CLEAN('2025 Original'!A31)</f>
        <v>Audi</v>
      </c>
      <c r="B306" t="str">
        <f>CLEAN('2025 Original'!B31)</f>
        <v>Audi</v>
      </c>
      <c r="C306" t="str">
        <f>CLEAN('2025 Original'!C31)</f>
        <v>Q8 advanced 55 e- tron</v>
      </c>
      <c r="D306" t="str">
        <f>CLEAN('2025 Original'!D31)</f>
        <v>MPV</v>
      </c>
      <c r="E306" t="str">
        <f>CLEAN('2025 Original'!E31)</f>
        <v>0.01</v>
      </c>
      <c r="F306" t="str">
        <f>CLEAN('2025 Original'!F31)</f>
        <v>48% H</v>
      </c>
      <c r="G306" t="str">
        <f>CLEAN('2025 Original'!G31)</f>
        <v>20% G</v>
      </c>
      <c r="H306" t="str">
        <f>CLEAN('2025 Original'!H31)</f>
        <v>BE</v>
      </c>
      <c r="I306" t="str">
        <f>CLEAN('2025 Original'!I31)</f>
        <v/>
      </c>
      <c r="J306" t="str">
        <f>CLEAN('2025 Original'!J31)</f>
        <v>H</v>
      </c>
      <c r="K306" t="str">
        <f>CLEAN('2025 Original'!K31)</f>
        <v/>
      </c>
      <c r="L306" t="str">
        <f>CLEAN('2025 Original'!L31)</f>
        <v>H</v>
      </c>
      <c r="M306" t="str">
        <f>CLEAN('2025 Original'!M31)</f>
        <v/>
      </c>
      <c r="N306" t="str">
        <f t="shared" si="48"/>
        <v>0.01</v>
      </c>
      <c r="O306" s="70">
        <f t="shared" si="49"/>
        <v>0</v>
      </c>
      <c r="P306">
        <f t="shared" si="50"/>
        <v>0</v>
      </c>
      <c r="Q306">
        <f t="shared" si="51"/>
        <v>0</v>
      </c>
      <c r="R306">
        <v>0</v>
      </c>
      <c r="S306">
        <f t="shared" si="52"/>
        <v>0</v>
      </c>
      <c r="T306">
        <f t="shared" si="53"/>
        <v>0</v>
      </c>
      <c r="U306">
        <f t="shared" si="54"/>
        <v>0</v>
      </c>
      <c r="V306">
        <f t="shared" si="55"/>
        <v>0</v>
      </c>
      <c r="W306">
        <f t="shared" si="56"/>
        <v>0</v>
      </c>
      <c r="X306">
        <f t="shared" si="57"/>
        <v>0</v>
      </c>
      <c r="Y306">
        <f t="shared" si="58"/>
        <v>0.5</v>
      </c>
      <c r="Z306">
        <f t="shared" si="59"/>
        <v>0.5</v>
      </c>
      <c r="AA306" cm="1">
        <f t="array" ref="AA306">SUMPRODUCT((Z306&lt;$Z$2:$Z$225)/COUNTIF($Z$2:$Z$225,$Z$2:$Z$225))+1</f>
        <v>90.999999999999957</v>
      </c>
    </row>
    <row r="307" spans="1:27" x14ac:dyDescent="0.15">
      <c r="A307" t="str">
        <f>CLEAN('2025 Original'!A32)</f>
        <v>Audi</v>
      </c>
      <c r="B307" t="str">
        <f>CLEAN('2025 Original'!B32)</f>
        <v>Audi</v>
      </c>
      <c r="C307" t="str">
        <f>CLEAN('2025 Original'!C32)</f>
        <v>Q8 Sportback S line 55 e-tron</v>
      </c>
      <c r="D307" t="str">
        <f>CLEAN('2025 Original'!D32)</f>
        <v>MPV</v>
      </c>
      <c r="E307" t="str">
        <f>CLEAN('2025 Original'!E32)</f>
        <v>0.01</v>
      </c>
      <c r="F307" t="str">
        <f>CLEAN('2025 Original'!F32)</f>
        <v>53% H</v>
      </c>
      <c r="G307" t="str">
        <f>CLEAN('2025 Original'!G32)</f>
        <v>16% G</v>
      </c>
      <c r="H307" t="str">
        <f>CLEAN('2025 Original'!H32)</f>
        <v>BE</v>
      </c>
      <c r="I307" t="str">
        <f>CLEAN('2025 Original'!I32)</f>
        <v/>
      </c>
      <c r="J307" t="str">
        <f>CLEAN('2025 Original'!J32)</f>
        <v>H</v>
      </c>
      <c r="K307" t="str">
        <f>CLEAN('2025 Original'!K32)</f>
        <v/>
      </c>
      <c r="L307" t="str">
        <f>CLEAN('2025 Original'!L32)</f>
        <v>H</v>
      </c>
      <c r="M307" t="str">
        <f>CLEAN('2025 Original'!M32)</f>
        <v/>
      </c>
      <c r="N307" t="str">
        <f t="shared" si="48"/>
        <v>0.01</v>
      </c>
      <c r="O307" s="70">
        <f t="shared" si="49"/>
        <v>0</v>
      </c>
      <c r="P307">
        <f t="shared" si="50"/>
        <v>0</v>
      </c>
      <c r="Q307">
        <f t="shared" si="51"/>
        <v>0</v>
      </c>
      <c r="R307">
        <v>0</v>
      </c>
      <c r="S307">
        <f t="shared" si="52"/>
        <v>0</v>
      </c>
      <c r="T307">
        <f t="shared" si="53"/>
        <v>0</v>
      </c>
      <c r="U307">
        <f t="shared" si="54"/>
        <v>0</v>
      </c>
      <c r="V307">
        <f t="shared" si="55"/>
        <v>0</v>
      </c>
      <c r="W307">
        <f t="shared" si="56"/>
        <v>0</v>
      </c>
      <c r="X307">
        <f t="shared" si="57"/>
        <v>0</v>
      </c>
      <c r="Y307">
        <f t="shared" si="58"/>
        <v>0.5</v>
      </c>
      <c r="Z307">
        <f t="shared" si="59"/>
        <v>0.5</v>
      </c>
      <c r="AA307" cm="1">
        <f t="array" ref="AA307">SUMPRODUCT((Z307&lt;$Z$2:$Z$225)/COUNTIF($Z$2:$Z$225,$Z$2:$Z$225))+1</f>
        <v>90.999999999999957</v>
      </c>
    </row>
    <row r="308" spans="1:27" x14ac:dyDescent="0.15">
      <c r="A308" t="str">
        <f>CLEAN('2025 Original'!A33)</f>
        <v>Audi</v>
      </c>
      <c r="B308" t="str">
        <f>CLEAN('2025 Original'!B33)</f>
        <v>Audi</v>
      </c>
      <c r="C308" t="str">
        <f>CLEAN('2025 Original'!C33)</f>
        <v>RS 5 Sportback</v>
      </c>
      <c r="D308" t="str">
        <f>CLEAN('2025 Original'!D33)</f>
        <v>PC</v>
      </c>
      <c r="E308" t="str">
        <f>CLEAN('2025 Original'!E33)</f>
        <v>0.01</v>
      </c>
      <c r="F308" t="str">
        <f>CLEAN('2025 Original'!F33)</f>
        <v>36% G</v>
      </c>
      <c r="G308" t="str">
        <f>CLEAN('2025 Original'!G33)</f>
        <v>34% H</v>
      </c>
      <c r="H308" t="str">
        <f>CLEAN('2025 Original'!H33)</f>
        <v>G</v>
      </c>
      <c r="I308" t="str">
        <f>CLEAN('2025 Original'!I33)</f>
        <v/>
      </c>
      <c r="J308" t="str">
        <f>CLEAN('2025 Original'!J33)</f>
        <v>H</v>
      </c>
      <c r="K308" t="str">
        <f>CLEAN('2025 Original'!K33)</f>
        <v/>
      </c>
      <c r="L308" t="str">
        <f>CLEAN('2025 Original'!L33)</f>
        <v>H</v>
      </c>
      <c r="M308" t="str">
        <f>CLEAN('2025 Original'!M33)</f>
        <v/>
      </c>
      <c r="N308" t="str">
        <f t="shared" si="48"/>
        <v>0.01</v>
      </c>
      <c r="O308" s="70">
        <f t="shared" si="49"/>
        <v>0</v>
      </c>
      <c r="P308">
        <f t="shared" si="50"/>
        <v>0</v>
      </c>
      <c r="Q308">
        <f t="shared" si="51"/>
        <v>0</v>
      </c>
      <c r="R308">
        <v>0</v>
      </c>
      <c r="S308">
        <f t="shared" si="52"/>
        <v>0</v>
      </c>
      <c r="T308">
        <f t="shared" si="53"/>
        <v>0</v>
      </c>
      <c r="U308">
        <f t="shared" si="54"/>
        <v>0</v>
      </c>
      <c r="V308">
        <f t="shared" si="55"/>
        <v>0</v>
      </c>
      <c r="W308">
        <f t="shared" si="56"/>
        <v>0</v>
      </c>
      <c r="X308">
        <f t="shared" si="57"/>
        <v>0</v>
      </c>
      <c r="Y308">
        <f t="shared" si="58"/>
        <v>0.5</v>
      </c>
      <c r="Z308">
        <f t="shared" si="59"/>
        <v>0.5</v>
      </c>
      <c r="AA308" cm="1">
        <f t="array" ref="AA308">SUMPRODUCT((Z308&lt;$Z$2:$Z$225)/COUNTIF($Z$2:$Z$225,$Z$2:$Z$225))+1</f>
        <v>90.999999999999957</v>
      </c>
    </row>
    <row r="309" spans="1:27" x14ac:dyDescent="0.15">
      <c r="A309" t="str">
        <f>CLEAN('2025 Original'!A34)</f>
        <v>Audi</v>
      </c>
      <c r="B309" t="str">
        <f>CLEAN('2025 Original'!B34)</f>
        <v>Audi</v>
      </c>
      <c r="C309" t="str">
        <f>CLEAN('2025 Original'!C34)</f>
        <v>RS e-tron GT</v>
      </c>
      <c r="D309" t="str">
        <f>CLEAN('2025 Original'!D34)</f>
        <v>PC</v>
      </c>
      <c r="E309" t="str">
        <f>CLEAN('2025 Original'!E34)</f>
        <v>0.01</v>
      </c>
      <c r="F309" t="str">
        <f>CLEAN('2025 Original'!F34)</f>
        <v>46% G</v>
      </c>
      <c r="G309" t="str">
        <f>CLEAN('2025 Original'!G34)</f>
        <v>22% PL</v>
      </c>
      <c r="H309" t="str">
        <f>CLEAN('2025 Original'!H34)</f>
        <v>G</v>
      </c>
      <c r="I309" t="str">
        <f>CLEAN('2025 Original'!I34)</f>
        <v/>
      </c>
      <c r="J309" t="str">
        <f>CLEAN('2025 Original'!J34)</f>
        <v>G</v>
      </c>
      <c r="K309" t="str">
        <f>CLEAN('2025 Original'!K34)</f>
        <v/>
      </c>
      <c r="L309" t="str">
        <f>CLEAN('2025 Original'!L34)</f>
        <v>G</v>
      </c>
      <c r="M309" t="str">
        <f>CLEAN('2025 Original'!M34)</f>
        <v>Battery: PL</v>
      </c>
      <c r="N309" t="str">
        <f t="shared" si="48"/>
        <v>0.01</v>
      </c>
      <c r="O309" s="70">
        <f t="shared" si="49"/>
        <v>0</v>
      </c>
      <c r="P309">
        <f t="shared" si="50"/>
        <v>0</v>
      </c>
      <c r="Q309">
        <f t="shared" si="51"/>
        <v>0</v>
      </c>
      <c r="R309">
        <v>0</v>
      </c>
      <c r="S309">
        <f t="shared" si="52"/>
        <v>0</v>
      </c>
      <c r="T309">
        <f t="shared" si="53"/>
        <v>0</v>
      </c>
      <c r="U309">
        <f t="shared" si="54"/>
        <v>0</v>
      </c>
      <c r="V309">
        <f t="shared" si="55"/>
        <v>0</v>
      </c>
      <c r="W309">
        <f t="shared" si="56"/>
        <v>0</v>
      </c>
      <c r="X309">
        <f t="shared" si="57"/>
        <v>0</v>
      </c>
      <c r="Y309">
        <f t="shared" si="58"/>
        <v>0.5</v>
      </c>
      <c r="Z309">
        <f t="shared" si="59"/>
        <v>0.5</v>
      </c>
      <c r="AA309" cm="1">
        <f t="array" ref="AA309">SUMPRODUCT((Z309&lt;$Z$2:$Z$225)/COUNTIF($Z$2:$Z$225,$Z$2:$Z$225))+1</f>
        <v>90.999999999999957</v>
      </c>
    </row>
    <row r="310" spans="1:27" x14ac:dyDescent="0.15">
      <c r="A310" t="str">
        <f>CLEAN('2025 Original'!A35)</f>
        <v>Audi</v>
      </c>
      <c r="B310" t="str">
        <f>CLEAN('2025 Original'!B35)</f>
        <v>Audi</v>
      </c>
      <c r="C310" t="str">
        <f>CLEAN('2025 Original'!C35)</f>
        <v>RS Q8</v>
      </c>
      <c r="D310" t="str">
        <f>CLEAN('2025 Original'!D35)</f>
        <v>MPV</v>
      </c>
      <c r="E310" t="str">
        <f>CLEAN('2025 Original'!E35)</f>
        <v>0.01</v>
      </c>
      <c r="F310" t="str">
        <f>CLEAN('2025 Original'!F35)</f>
        <v>43% G</v>
      </c>
      <c r="G310" t="str">
        <f>CLEAN('2025 Original'!G35)</f>
        <v>23% SL</v>
      </c>
      <c r="H310" t="str">
        <f>CLEAN('2025 Original'!H35)</f>
        <v>SL</v>
      </c>
      <c r="I310" t="str">
        <f>CLEAN('2025 Original'!I35)</f>
        <v/>
      </c>
      <c r="J310" t="str">
        <f>CLEAN('2025 Original'!J35)</f>
        <v>G</v>
      </c>
      <c r="K310" t="str">
        <f>CLEAN('2025 Original'!K35)</f>
        <v/>
      </c>
      <c r="L310" t="str">
        <f>CLEAN('2025 Original'!L35)</f>
        <v>G</v>
      </c>
      <c r="M310" t="str">
        <f>CLEAN('2025 Original'!M35)</f>
        <v/>
      </c>
      <c r="N310" t="str">
        <f t="shared" si="48"/>
        <v>0.01</v>
      </c>
      <c r="O310" s="70">
        <f t="shared" si="49"/>
        <v>0</v>
      </c>
      <c r="P310">
        <f t="shared" si="50"/>
        <v>0</v>
      </c>
      <c r="Q310">
        <f t="shared" si="51"/>
        <v>0</v>
      </c>
      <c r="R310">
        <v>0</v>
      </c>
      <c r="S310">
        <f t="shared" si="52"/>
        <v>0</v>
      </c>
      <c r="T310">
        <f t="shared" si="53"/>
        <v>0</v>
      </c>
      <c r="U310">
        <f t="shared" si="54"/>
        <v>0</v>
      </c>
      <c r="V310">
        <f t="shared" si="55"/>
        <v>0</v>
      </c>
      <c r="W310">
        <f t="shared" si="56"/>
        <v>0</v>
      </c>
      <c r="X310">
        <f t="shared" si="57"/>
        <v>0</v>
      </c>
      <c r="Y310">
        <f t="shared" si="58"/>
        <v>0.5</v>
      </c>
      <c r="Z310">
        <f t="shared" si="59"/>
        <v>0.5</v>
      </c>
      <c r="AA310" cm="1">
        <f t="array" ref="AA310">SUMPRODUCT((Z310&lt;$Z$2:$Z$225)/COUNTIF($Z$2:$Z$225,$Z$2:$Z$225))+1</f>
        <v>90.999999999999957</v>
      </c>
    </row>
    <row r="311" spans="1:27" x14ac:dyDescent="0.15">
      <c r="A311" t="str">
        <f>CLEAN('2025 Original'!A36)</f>
        <v>Audi</v>
      </c>
      <c r="B311" t="str">
        <f>CLEAN('2025 Original'!B36)</f>
        <v>Audi</v>
      </c>
      <c r="C311" t="str">
        <f>CLEAN('2025 Original'!C36)</f>
        <v>RS6 Performance</v>
      </c>
      <c r="D311" t="str">
        <f>CLEAN('2025 Original'!D36)</f>
        <v>PC</v>
      </c>
      <c r="E311" t="str">
        <f>CLEAN('2025 Original'!E36)</f>
        <v>0.01</v>
      </c>
      <c r="F311" t="str">
        <f>CLEAN('2025 Original'!F36)</f>
        <v>60% G</v>
      </c>
      <c r="G311" t="str">
        <f>CLEAN('2025 Original'!G36)</f>
        <v/>
      </c>
      <c r="H311" t="str">
        <f>CLEAN('2025 Original'!H36)</f>
        <v>G</v>
      </c>
      <c r="I311" t="str">
        <f>CLEAN('2025 Original'!I36)</f>
        <v/>
      </c>
      <c r="J311" t="str">
        <f>CLEAN('2025 Original'!J36)</f>
        <v>G</v>
      </c>
      <c r="K311" t="str">
        <f>CLEAN('2025 Original'!K36)</f>
        <v/>
      </c>
      <c r="L311" t="str">
        <f>CLEAN('2025 Original'!L36)</f>
        <v>G</v>
      </c>
      <c r="M311" t="str">
        <f>CLEAN('2025 Original'!M36)</f>
        <v/>
      </c>
      <c r="N311" t="str">
        <f t="shared" si="48"/>
        <v>0.01</v>
      </c>
      <c r="O311" s="70">
        <f t="shared" si="49"/>
        <v>0</v>
      </c>
      <c r="P311">
        <f t="shared" si="50"/>
        <v>0</v>
      </c>
      <c r="Q311">
        <f t="shared" si="51"/>
        <v>0</v>
      </c>
      <c r="R311">
        <v>0</v>
      </c>
      <c r="S311">
        <f t="shared" si="52"/>
        <v>0</v>
      </c>
      <c r="T311">
        <f t="shared" si="53"/>
        <v>0</v>
      </c>
      <c r="U311">
        <f t="shared" si="54"/>
        <v>0</v>
      </c>
      <c r="V311">
        <f t="shared" si="55"/>
        <v>0</v>
      </c>
      <c r="W311">
        <f t="shared" si="56"/>
        <v>0</v>
      </c>
      <c r="X311">
        <f t="shared" si="57"/>
        <v>0</v>
      </c>
      <c r="Y311">
        <f t="shared" si="58"/>
        <v>0.5</v>
      </c>
      <c r="Z311">
        <f t="shared" si="59"/>
        <v>0.5</v>
      </c>
      <c r="AA311" cm="1">
        <f t="array" ref="AA311">SUMPRODUCT((Z311&lt;$Z$2:$Z$225)/COUNTIF($Z$2:$Z$225,$Z$2:$Z$225))+1</f>
        <v>90.999999999999957</v>
      </c>
    </row>
    <row r="312" spans="1:27" x14ac:dyDescent="0.15">
      <c r="A312" t="str">
        <f>CLEAN('2025 Original'!A37)</f>
        <v>Audi</v>
      </c>
      <c r="B312" t="str">
        <f>CLEAN('2025 Original'!B37)</f>
        <v>Audi</v>
      </c>
      <c r="C312" t="str">
        <f>CLEAN('2025 Original'!C37)</f>
        <v>RS7 Performance</v>
      </c>
      <c r="D312" t="str">
        <f>CLEAN('2025 Original'!D37)</f>
        <v>PC</v>
      </c>
      <c r="E312" t="str">
        <f>CLEAN('2025 Original'!E37)</f>
        <v>0.01</v>
      </c>
      <c r="F312" t="str">
        <f>CLEAN('2025 Original'!F37)</f>
        <v>59% G</v>
      </c>
      <c r="G312" t="str">
        <f>CLEAN('2025 Original'!G37)</f>
        <v/>
      </c>
      <c r="H312" t="str">
        <f>CLEAN('2025 Original'!H37)</f>
        <v>G</v>
      </c>
      <c r="I312" t="str">
        <f>CLEAN('2025 Original'!I37)</f>
        <v/>
      </c>
      <c r="J312" t="str">
        <f>CLEAN('2025 Original'!J37)</f>
        <v>G</v>
      </c>
      <c r="K312" t="str">
        <f>CLEAN('2025 Original'!K37)</f>
        <v/>
      </c>
      <c r="L312" t="str">
        <f>CLEAN('2025 Original'!L37)</f>
        <v>G</v>
      </c>
      <c r="M312" t="str">
        <f>CLEAN('2025 Original'!M37)</f>
        <v/>
      </c>
      <c r="N312" t="str">
        <f t="shared" si="48"/>
        <v>0.01</v>
      </c>
      <c r="O312" s="70">
        <f t="shared" si="49"/>
        <v>0</v>
      </c>
      <c r="P312">
        <f t="shared" si="50"/>
        <v>0</v>
      </c>
      <c r="Q312">
        <f t="shared" si="51"/>
        <v>0</v>
      </c>
      <c r="R312">
        <v>0</v>
      </c>
      <c r="S312">
        <f t="shared" si="52"/>
        <v>0</v>
      </c>
      <c r="T312">
        <f t="shared" si="53"/>
        <v>0</v>
      </c>
      <c r="U312">
        <f t="shared" si="54"/>
        <v>0</v>
      </c>
      <c r="V312">
        <f t="shared" si="55"/>
        <v>0</v>
      </c>
      <c r="W312">
        <f t="shared" si="56"/>
        <v>0</v>
      </c>
      <c r="X312">
        <f t="shared" si="57"/>
        <v>0</v>
      </c>
      <c r="Y312">
        <f t="shared" si="58"/>
        <v>0.5</v>
      </c>
      <c r="Z312">
        <f t="shared" si="59"/>
        <v>0.5</v>
      </c>
      <c r="AA312" cm="1">
        <f t="array" ref="AA312">SUMPRODUCT((Z312&lt;$Z$2:$Z$225)/COUNTIF($Z$2:$Z$225,$Z$2:$Z$225))+1</f>
        <v>90.999999999999957</v>
      </c>
    </row>
    <row r="313" spans="1:27" x14ac:dyDescent="0.15">
      <c r="A313" t="str">
        <f>CLEAN('2025 Original'!A38)</f>
        <v>Audi</v>
      </c>
      <c r="B313" t="str">
        <f>CLEAN('2025 Original'!B38)</f>
        <v>Audi</v>
      </c>
      <c r="C313" t="str">
        <f>CLEAN('2025 Original'!C38)</f>
        <v>S e-tron GT</v>
      </c>
      <c r="D313" t="str">
        <f>CLEAN('2025 Original'!D38)</f>
        <v>PC</v>
      </c>
      <c r="E313" t="str">
        <f>CLEAN('2025 Original'!E38)</f>
        <v>0.01</v>
      </c>
      <c r="F313" t="str">
        <f>CLEAN('2025 Original'!F38)</f>
        <v>46% G</v>
      </c>
      <c r="G313" t="str">
        <f>CLEAN('2025 Original'!G38)</f>
        <v>23% PL</v>
      </c>
      <c r="H313" t="str">
        <f>CLEAN('2025 Original'!H38)</f>
        <v>G</v>
      </c>
      <c r="I313" t="str">
        <f>CLEAN('2025 Original'!I38)</f>
        <v/>
      </c>
      <c r="J313" t="str">
        <f>CLEAN('2025 Original'!J38)</f>
        <v>G</v>
      </c>
      <c r="K313" t="str">
        <f>CLEAN('2025 Original'!K38)</f>
        <v/>
      </c>
      <c r="L313" t="str">
        <f>CLEAN('2025 Original'!L38)</f>
        <v>G</v>
      </c>
      <c r="M313" t="str">
        <f>CLEAN('2025 Original'!M38)</f>
        <v>Battery: PL</v>
      </c>
      <c r="N313" t="str">
        <f t="shared" si="48"/>
        <v>0.01</v>
      </c>
      <c r="O313" s="70">
        <f t="shared" si="49"/>
        <v>0</v>
      </c>
      <c r="P313">
        <f t="shared" si="50"/>
        <v>0</v>
      </c>
      <c r="Q313">
        <f t="shared" si="51"/>
        <v>0</v>
      </c>
      <c r="R313">
        <v>0</v>
      </c>
      <c r="S313">
        <f t="shared" si="52"/>
        <v>0</v>
      </c>
      <c r="T313">
        <f t="shared" si="53"/>
        <v>0</v>
      </c>
      <c r="U313">
        <f t="shared" si="54"/>
        <v>0</v>
      </c>
      <c r="V313">
        <f t="shared" si="55"/>
        <v>0</v>
      </c>
      <c r="W313">
        <f t="shared" si="56"/>
        <v>0</v>
      </c>
      <c r="X313">
        <f t="shared" si="57"/>
        <v>0</v>
      </c>
      <c r="Y313">
        <f t="shared" si="58"/>
        <v>0.5</v>
      </c>
      <c r="Z313">
        <f t="shared" si="59"/>
        <v>0.5</v>
      </c>
      <c r="AA313" cm="1">
        <f t="array" ref="AA313">SUMPRODUCT((Z313&lt;$Z$2:$Z$225)/COUNTIF($Z$2:$Z$225,$Z$2:$Z$225))+1</f>
        <v>90.999999999999957</v>
      </c>
    </row>
    <row r="314" spans="1:27" x14ac:dyDescent="0.15">
      <c r="A314" t="str">
        <f>CLEAN('2025 Original'!A39)</f>
        <v>Audi</v>
      </c>
      <c r="B314" t="str">
        <f>CLEAN('2025 Original'!B39)</f>
        <v>Audi</v>
      </c>
      <c r="C314" t="str">
        <f>CLEAN('2025 Original'!C39)</f>
        <v>S3 Sedan</v>
      </c>
      <c r="D314" t="str">
        <f>CLEAN('2025 Original'!D39)</f>
        <v>PC</v>
      </c>
      <c r="E314" t="str">
        <f>CLEAN('2025 Original'!E39)</f>
        <v>0.01</v>
      </c>
      <c r="F314" t="str">
        <f>CLEAN('2025 Original'!F39)</f>
        <v>51% G</v>
      </c>
      <c r="G314" t="str">
        <f>CLEAN('2025 Original'!G39)</f>
        <v/>
      </c>
      <c r="H314" t="str">
        <f>CLEAN('2025 Original'!H39)</f>
        <v>G</v>
      </c>
      <c r="I314" t="str">
        <f>CLEAN('2025 Original'!I39)</f>
        <v/>
      </c>
      <c r="J314" t="str">
        <f>CLEAN('2025 Original'!J39)</f>
        <v>H</v>
      </c>
      <c r="K314" t="str">
        <f>CLEAN('2025 Original'!K39)</f>
        <v/>
      </c>
      <c r="L314" t="str">
        <f>CLEAN('2025 Original'!L39)</f>
        <v>G</v>
      </c>
      <c r="M314" t="str">
        <f>CLEAN('2025 Original'!M39)</f>
        <v/>
      </c>
      <c r="N314" t="str">
        <f t="shared" si="48"/>
        <v>0.01</v>
      </c>
      <c r="O314" s="70">
        <f t="shared" si="49"/>
        <v>0</v>
      </c>
      <c r="P314">
        <f t="shared" si="50"/>
        <v>0</v>
      </c>
      <c r="Q314">
        <f t="shared" si="51"/>
        <v>0</v>
      </c>
      <c r="R314">
        <v>0</v>
      </c>
      <c r="S314">
        <f t="shared" si="52"/>
        <v>0</v>
      </c>
      <c r="T314">
        <f t="shared" si="53"/>
        <v>0</v>
      </c>
      <c r="U314">
        <f t="shared" si="54"/>
        <v>0</v>
      </c>
      <c r="V314">
        <f t="shared" si="55"/>
        <v>0</v>
      </c>
      <c r="W314">
        <f t="shared" si="56"/>
        <v>0</v>
      </c>
      <c r="X314">
        <f t="shared" si="57"/>
        <v>0</v>
      </c>
      <c r="Y314">
        <f t="shared" si="58"/>
        <v>0.5</v>
      </c>
      <c r="Z314">
        <f t="shared" si="59"/>
        <v>0.5</v>
      </c>
      <c r="AA314" cm="1">
        <f t="array" ref="AA314">SUMPRODUCT((Z314&lt;$Z$2:$Z$225)/COUNTIF($Z$2:$Z$225,$Z$2:$Z$225))+1</f>
        <v>90.999999999999957</v>
      </c>
    </row>
    <row r="315" spans="1:27" x14ac:dyDescent="0.15">
      <c r="A315" t="str">
        <f>CLEAN('2025 Original'!A40)</f>
        <v>Audi</v>
      </c>
      <c r="B315" t="str">
        <f>CLEAN('2025 Original'!B40)</f>
        <v>Audi</v>
      </c>
      <c r="C315" t="str">
        <f>CLEAN('2025 Original'!C40)</f>
        <v>S4 Sedan</v>
      </c>
      <c r="D315" t="str">
        <f>CLEAN('2025 Original'!D40)</f>
        <v>PC</v>
      </c>
      <c r="E315" t="str">
        <f>CLEAN('2025 Original'!E40)</f>
        <v>0.01</v>
      </c>
      <c r="F315" t="str">
        <f>CLEAN('2025 Original'!F40)</f>
        <v>38% G</v>
      </c>
      <c r="G315" t="str">
        <f>CLEAN('2025 Original'!G40)</f>
        <v>31% H</v>
      </c>
      <c r="H315" t="str">
        <f>CLEAN('2025 Original'!H40)</f>
        <v>G</v>
      </c>
      <c r="I315" t="str">
        <f>CLEAN('2025 Original'!I40)</f>
        <v/>
      </c>
      <c r="J315" t="str">
        <f>CLEAN('2025 Original'!J40)</f>
        <v>H</v>
      </c>
      <c r="K315" t="str">
        <f>CLEAN('2025 Original'!K40)</f>
        <v/>
      </c>
      <c r="L315" t="str">
        <f>CLEAN('2025 Original'!L40)</f>
        <v>H</v>
      </c>
      <c r="M315" t="str">
        <f>CLEAN('2025 Original'!M40)</f>
        <v/>
      </c>
      <c r="N315" t="str">
        <f t="shared" si="48"/>
        <v>0.01</v>
      </c>
      <c r="O315" s="70">
        <f t="shared" si="49"/>
        <v>0</v>
      </c>
      <c r="P315">
        <f t="shared" si="50"/>
        <v>0</v>
      </c>
      <c r="Q315">
        <f t="shared" si="51"/>
        <v>0</v>
      </c>
      <c r="R315">
        <v>0</v>
      </c>
      <c r="S315">
        <f t="shared" si="52"/>
        <v>0</v>
      </c>
      <c r="T315">
        <f t="shared" si="53"/>
        <v>0</v>
      </c>
      <c r="U315">
        <f t="shared" si="54"/>
        <v>0</v>
      </c>
      <c r="V315">
        <f t="shared" si="55"/>
        <v>0</v>
      </c>
      <c r="W315">
        <f t="shared" si="56"/>
        <v>0</v>
      </c>
      <c r="X315">
        <f t="shared" si="57"/>
        <v>0</v>
      </c>
      <c r="Y315">
        <f t="shared" si="58"/>
        <v>0.5</v>
      </c>
      <c r="Z315">
        <f t="shared" si="59"/>
        <v>0.5</v>
      </c>
      <c r="AA315" cm="1">
        <f t="array" ref="AA315">SUMPRODUCT((Z315&lt;$Z$2:$Z$225)/COUNTIF($Z$2:$Z$225,$Z$2:$Z$225))+1</f>
        <v>90.999999999999957</v>
      </c>
    </row>
    <row r="316" spans="1:27" x14ac:dyDescent="0.15">
      <c r="A316" t="str">
        <f>CLEAN('2025 Original'!A41)</f>
        <v>Audi</v>
      </c>
      <c r="B316" t="str">
        <f>CLEAN('2025 Original'!B41)</f>
        <v>Audi</v>
      </c>
      <c r="C316" t="str">
        <f>CLEAN('2025 Original'!C41)</f>
        <v>S5 Sedan</v>
      </c>
      <c r="D316" t="str">
        <f>CLEAN('2025 Original'!D41)</f>
        <v>PC</v>
      </c>
      <c r="E316" t="str">
        <f>CLEAN('2025 Original'!E41)</f>
        <v>0.01</v>
      </c>
      <c r="F316" t="str">
        <f>CLEAN('2025 Original'!F41)</f>
        <v>39% G</v>
      </c>
      <c r="G316" t="str">
        <f>CLEAN('2025 Original'!G41)</f>
        <v>24% H</v>
      </c>
      <c r="H316" t="str">
        <f>CLEAN('2025 Original'!H41)</f>
        <v>G</v>
      </c>
      <c r="I316" t="str">
        <f>CLEAN('2025 Original'!I41)</f>
        <v/>
      </c>
      <c r="J316" t="str">
        <f>CLEAN('2025 Original'!J41)</f>
        <v>H</v>
      </c>
      <c r="K316" t="str">
        <f>CLEAN('2025 Original'!K41)</f>
        <v/>
      </c>
      <c r="L316" t="str">
        <f>CLEAN('2025 Original'!L41)</f>
        <v>G</v>
      </c>
      <c r="M316" t="str">
        <f>CLEAN('2025 Original'!M41)</f>
        <v/>
      </c>
      <c r="N316" t="str">
        <f t="shared" si="48"/>
        <v>0.01</v>
      </c>
      <c r="O316" s="70">
        <f t="shared" si="49"/>
        <v>0</v>
      </c>
      <c r="P316">
        <f t="shared" si="50"/>
        <v>0</v>
      </c>
      <c r="Q316">
        <f t="shared" si="51"/>
        <v>0</v>
      </c>
      <c r="R316">
        <v>0</v>
      </c>
      <c r="S316">
        <f t="shared" si="52"/>
        <v>0</v>
      </c>
      <c r="T316">
        <f t="shared" si="53"/>
        <v>0</v>
      </c>
      <c r="U316">
        <f t="shared" si="54"/>
        <v>0</v>
      </c>
      <c r="V316">
        <f t="shared" si="55"/>
        <v>0</v>
      </c>
      <c r="W316">
        <f t="shared" si="56"/>
        <v>0</v>
      </c>
      <c r="X316">
        <f t="shared" si="57"/>
        <v>0</v>
      </c>
      <c r="Y316">
        <f t="shared" si="58"/>
        <v>0.5</v>
      </c>
      <c r="Z316">
        <f t="shared" si="59"/>
        <v>0.5</v>
      </c>
      <c r="AA316" cm="1">
        <f t="array" ref="AA316">SUMPRODUCT((Z316&lt;$Z$2:$Z$225)/COUNTIF($Z$2:$Z$225,$Z$2:$Z$225))+1</f>
        <v>90.999999999999957</v>
      </c>
    </row>
    <row r="317" spans="1:27" x14ac:dyDescent="0.15">
      <c r="A317" t="str">
        <f>CLEAN('2025 Original'!A42)</f>
        <v>Audi</v>
      </c>
      <c r="B317" t="str">
        <f>CLEAN('2025 Original'!B42)</f>
        <v>Audi</v>
      </c>
      <c r="C317" t="str">
        <f>CLEAN('2025 Original'!C42)</f>
        <v>S5 Sportback</v>
      </c>
      <c r="D317" t="str">
        <f>CLEAN('2025 Original'!D42)</f>
        <v>PC</v>
      </c>
      <c r="E317" t="str">
        <f>CLEAN('2025 Original'!E42)</f>
        <v>0.01</v>
      </c>
      <c r="F317" t="str">
        <f>CLEAN('2025 Original'!F42)</f>
        <v>37% G</v>
      </c>
      <c r="G317" t="str">
        <f>CLEAN('2025 Original'!G42)</f>
        <v>31% H</v>
      </c>
      <c r="H317" t="str">
        <f>CLEAN('2025 Original'!H42)</f>
        <v>G</v>
      </c>
      <c r="I317" t="str">
        <f>CLEAN('2025 Original'!I42)</f>
        <v/>
      </c>
      <c r="J317" t="str">
        <f>CLEAN('2025 Original'!J42)</f>
        <v>H</v>
      </c>
      <c r="K317" t="str">
        <f>CLEAN('2025 Original'!K42)</f>
        <v/>
      </c>
      <c r="L317" t="str">
        <f>CLEAN('2025 Original'!L42)</f>
        <v>H</v>
      </c>
      <c r="M317" t="str">
        <f>CLEAN('2025 Original'!M42)</f>
        <v/>
      </c>
      <c r="N317" t="str">
        <f t="shared" si="48"/>
        <v>0.01</v>
      </c>
      <c r="O317" s="70">
        <f t="shared" si="49"/>
        <v>0</v>
      </c>
      <c r="P317">
        <f t="shared" si="50"/>
        <v>0</v>
      </c>
      <c r="Q317">
        <f t="shared" si="51"/>
        <v>0</v>
      </c>
      <c r="R317">
        <v>0</v>
      </c>
      <c r="S317">
        <f t="shared" si="52"/>
        <v>0</v>
      </c>
      <c r="T317">
        <f t="shared" si="53"/>
        <v>0</v>
      </c>
      <c r="U317">
        <f t="shared" si="54"/>
        <v>0</v>
      </c>
      <c r="V317">
        <f t="shared" si="55"/>
        <v>0</v>
      </c>
      <c r="W317">
        <f t="shared" si="56"/>
        <v>0</v>
      </c>
      <c r="X317">
        <f t="shared" si="57"/>
        <v>0</v>
      </c>
      <c r="Y317">
        <f t="shared" si="58"/>
        <v>0.5</v>
      </c>
      <c r="Z317">
        <f t="shared" si="59"/>
        <v>0.5</v>
      </c>
      <c r="AA317" cm="1">
        <f t="array" ref="AA317">SUMPRODUCT((Z317&lt;$Z$2:$Z$225)/COUNTIF($Z$2:$Z$225,$Z$2:$Z$225))+1</f>
        <v>90.999999999999957</v>
      </c>
    </row>
    <row r="318" spans="1:27" x14ac:dyDescent="0.15">
      <c r="A318" t="str">
        <f>CLEAN('2025 Original'!A43)</f>
        <v>Audi</v>
      </c>
      <c r="B318" t="str">
        <f>CLEAN('2025 Original'!B43)</f>
        <v>Audi</v>
      </c>
      <c r="C318" t="str">
        <f>CLEAN('2025 Original'!C43)</f>
        <v>S6</v>
      </c>
      <c r="D318" t="str">
        <f>CLEAN('2025 Original'!D43)</f>
        <v>PC</v>
      </c>
      <c r="E318" t="str">
        <f>CLEAN('2025 Original'!E43)</f>
        <v>0.01</v>
      </c>
      <c r="F318" t="str">
        <f>CLEAN('2025 Original'!F43)</f>
        <v>38% G</v>
      </c>
      <c r="G318" t="str">
        <f>CLEAN('2025 Original'!G43)</f>
        <v>25% H</v>
      </c>
      <c r="H318" t="str">
        <f>CLEAN('2025 Original'!H43)</f>
        <v>G</v>
      </c>
      <c r="I318" t="str">
        <f>CLEAN('2025 Original'!I43)</f>
        <v/>
      </c>
      <c r="J318" t="str">
        <f>CLEAN('2025 Original'!J43)</f>
        <v>H</v>
      </c>
      <c r="K318" t="str">
        <f>CLEAN('2025 Original'!K43)</f>
        <v/>
      </c>
      <c r="L318" t="str">
        <f>CLEAN('2025 Original'!L43)</f>
        <v>G</v>
      </c>
      <c r="M318" t="str">
        <f>CLEAN('2025 Original'!M43)</f>
        <v/>
      </c>
      <c r="N318" t="str">
        <f t="shared" si="48"/>
        <v>0.01</v>
      </c>
      <c r="O318" s="70">
        <f t="shared" si="49"/>
        <v>0</v>
      </c>
      <c r="P318">
        <f t="shared" si="50"/>
        <v>0</v>
      </c>
      <c r="Q318">
        <f t="shared" si="51"/>
        <v>0</v>
      </c>
      <c r="R318">
        <v>0</v>
      </c>
      <c r="S318">
        <f t="shared" si="52"/>
        <v>0</v>
      </c>
      <c r="T318">
        <f t="shared" si="53"/>
        <v>0</v>
      </c>
      <c r="U318">
        <f t="shared" si="54"/>
        <v>0</v>
      </c>
      <c r="V318">
        <f t="shared" si="55"/>
        <v>0</v>
      </c>
      <c r="W318">
        <f t="shared" si="56"/>
        <v>0</v>
      </c>
      <c r="X318">
        <f t="shared" si="57"/>
        <v>0</v>
      </c>
      <c r="Y318">
        <f t="shared" si="58"/>
        <v>0.5</v>
      </c>
      <c r="Z318">
        <f t="shared" si="59"/>
        <v>0.5</v>
      </c>
      <c r="AA318" cm="1">
        <f t="array" ref="AA318">SUMPRODUCT((Z318&lt;$Z$2:$Z$225)/COUNTIF($Z$2:$Z$225,$Z$2:$Z$225))+1</f>
        <v>90.999999999999957</v>
      </c>
    </row>
    <row r="319" spans="1:27" x14ac:dyDescent="0.15">
      <c r="A319" t="str">
        <f>CLEAN('2025 Original'!A44)</f>
        <v>Audi</v>
      </c>
      <c r="B319" t="str">
        <f>CLEAN('2025 Original'!B44)</f>
        <v>Audi</v>
      </c>
      <c r="C319" t="str">
        <f>CLEAN('2025 Original'!C44)</f>
        <v>S6 Sportback e-tron</v>
      </c>
      <c r="D319" t="str">
        <f>CLEAN('2025 Original'!D44)</f>
        <v>PC</v>
      </c>
      <c r="E319" t="str">
        <f>CLEAN('2025 Original'!E44)</f>
        <v>0.01</v>
      </c>
      <c r="F319" t="str">
        <f>CLEAN('2025 Original'!F44)</f>
        <v>66% G</v>
      </c>
      <c r="G319" t="str">
        <f>CLEAN('2025 Original'!G44)</f>
        <v/>
      </c>
      <c r="H319" t="str">
        <f>CLEAN('2025 Original'!H44)</f>
        <v>G</v>
      </c>
      <c r="I319" t="str">
        <f>CLEAN('2025 Original'!I44)</f>
        <v/>
      </c>
      <c r="J319" t="str">
        <f>CLEAN('2025 Original'!J44)</f>
        <v>G</v>
      </c>
      <c r="K319" t="str">
        <f>CLEAN('2025 Original'!K44)</f>
        <v/>
      </c>
      <c r="L319" t="str">
        <f>CLEAN('2025 Original'!L44)</f>
        <v>H</v>
      </c>
      <c r="M319" t="str">
        <f>CLEAN('2025 Original'!M44)</f>
        <v/>
      </c>
      <c r="N319" t="str">
        <f t="shared" si="48"/>
        <v>0.01</v>
      </c>
      <c r="O319" s="70">
        <f t="shared" si="49"/>
        <v>0</v>
      </c>
      <c r="P319">
        <f t="shared" si="50"/>
        <v>0</v>
      </c>
      <c r="Q319">
        <f t="shared" si="51"/>
        <v>0</v>
      </c>
      <c r="R319">
        <v>0</v>
      </c>
      <c r="S319">
        <f t="shared" si="52"/>
        <v>0</v>
      </c>
      <c r="T319">
        <f t="shared" si="53"/>
        <v>0</v>
      </c>
      <c r="U319">
        <f t="shared" si="54"/>
        <v>0</v>
      </c>
      <c r="V319">
        <f t="shared" si="55"/>
        <v>0</v>
      </c>
      <c r="W319">
        <f t="shared" si="56"/>
        <v>0</v>
      </c>
      <c r="X319">
        <f t="shared" si="57"/>
        <v>0</v>
      </c>
      <c r="Y319">
        <f t="shared" si="58"/>
        <v>0.5</v>
      </c>
      <c r="Z319">
        <f t="shared" si="59"/>
        <v>0.5</v>
      </c>
      <c r="AA319" cm="1">
        <f t="array" ref="AA319">SUMPRODUCT((Z319&lt;$Z$2:$Z$225)/COUNTIF($Z$2:$Z$225,$Z$2:$Z$225))+1</f>
        <v>90.999999999999957</v>
      </c>
    </row>
    <row r="320" spans="1:27" x14ac:dyDescent="0.15">
      <c r="A320" t="str">
        <f>CLEAN('2025 Original'!A45)</f>
        <v>Audi</v>
      </c>
      <c r="B320" t="str">
        <f>CLEAN('2025 Original'!B45)</f>
        <v>Audi</v>
      </c>
      <c r="C320" t="str">
        <f>CLEAN('2025 Original'!C45)</f>
        <v>S7</v>
      </c>
      <c r="D320" t="str">
        <f>CLEAN('2025 Original'!D45)</f>
        <v>PC</v>
      </c>
      <c r="E320" t="str">
        <f>CLEAN('2025 Original'!E45)</f>
        <v>0.01</v>
      </c>
      <c r="F320" t="str">
        <f>CLEAN('2025 Original'!F45)</f>
        <v>39% G</v>
      </c>
      <c r="G320" t="str">
        <f>CLEAN('2025 Original'!G45)</f>
        <v>25% H</v>
      </c>
      <c r="H320" t="str">
        <f>CLEAN('2025 Original'!H45)</f>
        <v>G</v>
      </c>
      <c r="I320" t="str">
        <f>CLEAN('2025 Original'!I45)</f>
        <v/>
      </c>
      <c r="J320" t="str">
        <f>CLEAN('2025 Original'!J45)</f>
        <v>H</v>
      </c>
      <c r="K320" t="str">
        <f>CLEAN('2025 Original'!K45)</f>
        <v/>
      </c>
      <c r="L320" t="str">
        <f>CLEAN('2025 Original'!L45)</f>
        <v>H</v>
      </c>
      <c r="M320" t="str">
        <f>CLEAN('2025 Original'!M45)</f>
        <v/>
      </c>
      <c r="N320" t="str">
        <f t="shared" si="48"/>
        <v>0.01</v>
      </c>
      <c r="O320" s="70">
        <f t="shared" si="49"/>
        <v>0</v>
      </c>
      <c r="P320">
        <f t="shared" si="50"/>
        <v>0</v>
      </c>
      <c r="Q320">
        <f t="shared" si="51"/>
        <v>0</v>
      </c>
      <c r="R320">
        <v>0</v>
      </c>
      <c r="S320">
        <f t="shared" si="52"/>
        <v>0</v>
      </c>
      <c r="T320">
        <f t="shared" si="53"/>
        <v>0</v>
      </c>
      <c r="U320">
        <f t="shared" si="54"/>
        <v>0</v>
      </c>
      <c r="V320">
        <f t="shared" si="55"/>
        <v>0</v>
      </c>
      <c r="W320">
        <f t="shared" si="56"/>
        <v>0</v>
      </c>
      <c r="X320">
        <f t="shared" si="57"/>
        <v>0</v>
      </c>
      <c r="Y320">
        <f t="shared" si="58"/>
        <v>0.5</v>
      </c>
      <c r="Z320">
        <f t="shared" si="59"/>
        <v>0.5</v>
      </c>
      <c r="AA320" cm="1">
        <f t="array" ref="AA320">SUMPRODUCT((Z320&lt;$Z$2:$Z$225)/COUNTIF($Z$2:$Z$225,$Z$2:$Z$225))+1</f>
        <v>90.999999999999957</v>
      </c>
    </row>
    <row r="321" spans="1:27" x14ac:dyDescent="0.15">
      <c r="A321" t="str">
        <f>CLEAN('2025 Original'!A46)</f>
        <v>Audi</v>
      </c>
      <c r="B321" t="str">
        <f>CLEAN('2025 Original'!B46)</f>
        <v>Audi</v>
      </c>
      <c r="C321" t="str">
        <f>CLEAN('2025 Original'!C46)</f>
        <v>S8</v>
      </c>
      <c r="D321" t="str">
        <f>CLEAN('2025 Original'!D46)</f>
        <v>PC</v>
      </c>
      <c r="E321" t="str">
        <f>CLEAN('2025 Original'!E46)</f>
        <v>0.01</v>
      </c>
      <c r="F321" t="str">
        <f>CLEAN('2025 Original'!F46)</f>
        <v>63% G</v>
      </c>
      <c r="G321" t="str">
        <f>CLEAN('2025 Original'!G46)</f>
        <v/>
      </c>
      <c r="H321" t="str">
        <f>CLEAN('2025 Original'!H46)</f>
        <v>G</v>
      </c>
      <c r="I321" t="str">
        <f>CLEAN('2025 Original'!I46)</f>
        <v/>
      </c>
      <c r="J321" t="str">
        <f>CLEAN('2025 Original'!J46)</f>
        <v>G</v>
      </c>
      <c r="K321" t="str">
        <f>CLEAN('2025 Original'!K46)</f>
        <v/>
      </c>
      <c r="L321" t="str">
        <f>CLEAN('2025 Original'!L46)</f>
        <v>G</v>
      </c>
      <c r="M321" t="str">
        <f>CLEAN('2025 Original'!M46)</f>
        <v/>
      </c>
      <c r="N321" t="str">
        <f t="shared" si="48"/>
        <v>0.01</v>
      </c>
      <c r="O321" s="70">
        <f t="shared" si="49"/>
        <v>0</v>
      </c>
      <c r="P321">
        <f t="shared" si="50"/>
        <v>0</v>
      </c>
      <c r="Q321">
        <f t="shared" si="51"/>
        <v>0</v>
      </c>
      <c r="R321">
        <v>0</v>
      </c>
      <c r="S321">
        <f t="shared" si="52"/>
        <v>0</v>
      </c>
      <c r="T321">
        <f t="shared" si="53"/>
        <v>0</v>
      </c>
      <c r="U321">
        <f t="shared" si="54"/>
        <v>0</v>
      </c>
      <c r="V321">
        <f t="shared" si="55"/>
        <v>0</v>
      </c>
      <c r="W321">
        <f t="shared" si="56"/>
        <v>0</v>
      </c>
      <c r="X321">
        <f t="shared" si="57"/>
        <v>0</v>
      </c>
      <c r="Y321">
        <f t="shared" si="58"/>
        <v>0.5</v>
      </c>
      <c r="Z321">
        <f t="shared" si="59"/>
        <v>0.5</v>
      </c>
      <c r="AA321" cm="1">
        <f t="array" ref="AA321">SUMPRODUCT((Z321&lt;$Z$2:$Z$225)/COUNTIF($Z$2:$Z$225,$Z$2:$Z$225))+1</f>
        <v>90.999999999999957</v>
      </c>
    </row>
    <row r="322" spans="1:27" x14ac:dyDescent="0.15">
      <c r="A322" t="str">
        <f>CLEAN('2025 Original'!A48)</f>
        <v>Audi</v>
      </c>
      <c r="B322" t="str">
        <f>CLEAN('2025 Original'!B48)</f>
        <v>Audi</v>
      </c>
      <c r="C322" t="str">
        <f>CLEAN('2025 Original'!C48)</f>
        <v>SQ5 Sportback</v>
      </c>
      <c r="D322" t="str">
        <f>CLEAN('2025 Original'!D48)</f>
        <v>MPV</v>
      </c>
      <c r="E322" t="str">
        <f>CLEAN('2025 Original'!E48)</f>
        <v>0.01</v>
      </c>
      <c r="F322" t="str">
        <f>CLEAN('2025 Original'!F48)</f>
        <v>69% M</v>
      </c>
      <c r="G322" t="str">
        <f>CLEAN('2025 Original'!G48)</f>
        <v>17% G</v>
      </c>
      <c r="H322" t="str">
        <f>CLEAN('2025 Original'!H48)</f>
        <v>M</v>
      </c>
      <c r="I322" t="str">
        <f>CLEAN('2025 Original'!I48)</f>
        <v/>
      </c>
      <c r="J322" t="str">
        <f>CLEAN('2025 Original'!J48)</f>
        <v>H</v>
      </c>
      <c r="K322" t="str">
        <f>CLEAN('2025 Original'!K48)</f>
        <v/>
      </c>
      <c r="L322" t="str">
        <f>CLEAN('2025 Original'!L48)</f>
        <v>G</v>
      </c>
      <c r="M322" t="str">
        <f>CLEAN('2025 Original'!M48)</f>
        <v/>
      </c>
      <c r="N322" t="str">
        <f t="shared" ref="N322:N385" si="60">E322</f>
        <v>0.01</v>
      </c>
      <c r="O322" s="70">
        <f t="shared" ref="O322:O385" si="61">COUNTIF(H322,"US")</f>
        <v>0</v>
      </c>
      <c r="P322">
        <f t="shared" ref="P322:P385" si="62">COUNTIF(J322,"US")</f>
        <v>0</v>
      </c>
      <c r="Q322">
        <f t="shared" ref="Q322:Q385" si="63">COUNTIF(L322,"US")</f>
        <v>0</v>
      </c>
      <c r="R322">
        <v>0</v>
      </c>
      <c r="S322">
        <f t="shared" ref="S322:S385" si="64">IF(R322=0,0,IF(R322=0.5,3,6))</f>
        <v>0</v>
      </c>
      <c r="T322">
        <f t="shared" ref="T322:T385" si="65">IF(O322=1,6,0)</f>
        <v>0</v>
      </c>
      <c r="U322">
        <f t="shared" ref="U322:U385" si="66">IF(R322=0,0,IF(R322=0.5,3,6))</f>
        <v>0</v>
      </c>
      <c r="V322">
        <f t="shared" ref="V322:V385" si="67">IF(Q322=1,7,0)</f>
        <v>0</v>
      </c>
      <c r="W322">
        <f t="shared" ref="W322:W385" si="68">IF(O322=1,11,0)</f>
        <v>0</v>
      </c>
      <c r="X322">
        <f t="shared" ref="X322:X385" si="69">IF(P322=1,14,0)</f>
        <v>0</v>
      </c>
      <c r="Y322">
        <f t="shared" ref="Y322:Y385" si="70">(0.5*N322)*100</f>
        <v>0.5</v>
      </c>
      <c r="Z322">
        <f t="shared" ref="Z322:Z385" si="71">SUM(S322:Y322)</f>
        <v>0.5</v>
      </c>
      <c r="AA322" cm="1">
        <f t="array" ref="AA322">SUMPRODUCT((Z322&lt;$Z$2:$Z$225)/COUNTIF($Z$2:$Z$225,$Z$2:$Z$225))+1</f>
        <v>90.999999999999957</v>
      </c>
    </row>
    <row r="323" spans="1:27" x14ac:dyDescent="0.15">
      <c r="A323" t="str">
        <f>CLEAN('2025 Original'!A49)</f>
        <v>Audi</v>
      </c>
      <c r="B323" t="str">
        <f>CLEAN('2025 Original'!B49)</f>
        <v>Audi</v>
      </c>
      <c r="C323" t="str">
        <f>CLEAN('2025 Original'!C49)</f>
        <v>SQ6 e-tron</v>
      </c>
      <c r="D323" t="str">
        <f>CLEAN('2025 Original'!D49)</f>
        <v>MPV</v>
      </c>
      <c r="E323" t="str">
        <f>CLEAN('2025 Original'!E49)</f>
        <v>0.01</v>
      </c>
      <c r="F323" t="str">
        <f>CLEAN('2025 Original'!F49)</f>
        <v>59% G</v>
      </c>
      <c r="G323" t="str">
        <f>CLEAN('2025 Original'!G49)</f>
        <v>15% H</v>
      </c>
      <c r="H323" t="str">
        <f>CLEAN('2025 Original'!H49)</f>
        <v>G</v>
      </c>
      <c r="I323" t="str">
        <f>CLEAN('2025 Original'!I49)</f>
        <v/>
      </c>
      <c r="J323" t="str">
        <f>CLEAN('2025 Original'!J49)</f>
        <v>H</v>
      </c>
      <c r="K323" t="str">
        <f>CLEAN('2025 Original'!K49)</f>
        <v/>
      </c>
      <c r="L323" t="str">
        <f>CLEAN('2025 Original'!L49)</f>
        <v>H</v>
      </c>
      <c r="M323" t="str">
        <f>CLEAN('2025 Original'!M49)</f>
        <v/>
      </c>
      <c r="N323" t="str">
        <f t="shared" si="60"/>
        <v>0.01</v>
      </c>
      <c r="O323" s="70">
        <f t="shared" si="61"/>
        <v>0</v>
      </c>
      <c r="P323">
        <f t="shared" si="62"/>
        <v>0</v>
      </c>
      <c r="Q323">
        <f t="shared" si="63"/>
        <v>0</v>
      </c>
      <c r="R323">
        <v>0</v>
      </c>
      <c r="S323">
        <f t="shared" si="64"/>
        <v>0</v>
      </c>
      <c r="T323">
        <f t="shared" si="65"/>
        <v>0</v>
      </c>
      <c r="U323">
        <f t="shared" si="66"/>
        <v>0</v>
      </c>
      <c r="V323">
        <f t="shared" si="67"/>
        <v>0</v>
      </c>
      <c r="W323">
        <f t="shared" si="68"/>
        <v>0</v>
      </c>
      <c r="X323">
        <f t="shared" si="69"/>
        <v>0</v>
      </c>
      <c r="Y323">
        <f t="shared" si="70"/>
        <v>0.5</v>
      </c>
      <c r="Z323">
        <f t="shared" si="71"/>
        <v>0.5</v>
      </c>
      <c r="AA323" cm="1">
        <f t="array" ref="AA323">SUMPRODUCT((Z323&lt;$Z$2:$Z$225)/COUNTIF($Z$2:$Z$225,$Z$2:$Z$225))+1</f>
        <v>90.999999999999957</v>
      </c>
    </row>
    <row r="324" spans="1:27" x14ac:dyDescent="0.15">
      <c r="A324" t="str">
        <f>CLEAN('2025 Original'!A50)</f>
        <v>Audi</v>
      </c>
      <c r="B324" t="str">
        <f>CLEAN('2025 Original'!B50)</f>
        <v>Audi</v>
      </c>
      <c r="C324" t="str">
        <f>CLEAN('2025 Original'!C50)</f>
        <v>SQ7</v>
      </c>
      <c r="D324" t="str">
        <f>CLEAN('2025 Original'!D50)</f>
        <v>MPV</v>
      </c>
      <c r="E324" t="str">
        <f>CLEAN('2025 Original'!E50)</f>
        <v>0.01</v>
      </c>
      <c r="F324" t="str">
        <f>CLEAN('2025 Original'!F50)</f>
        <v>51% G</v>
      </c>
      <c r="G324" t="str">
        <f>CLEAN('2025 Original'!G50)</f>
        <v>28% SL</v>
      </c>
      <c r="H324" t="str">
        <f>CLEAN('2025 Original'!H50)</f>
        <v>SL</v>
      </c>
      <c r="I324" t="str">
        <f>CLEAN('2025 Original'!I50)</f>
        <v/>
      </c>
      <c r="J324" t="str">
        <f>CLEAN('2025 Original'!J50)</f>
        <v>G</v>
      </c>
      <c r="K324" t="str">
        <f>CLEAN('2025 Original'!K50)</f>
        <v/>
      </c>
      <c r="L324" t="str">
        <f>CLEAN('2025 Original'!L50)</f>
        <v>G</v>
      </c>
      <c r="M324" t="str">
        <f>CLEAN('2025 Original'!M50)</f>
        <v/>
      </c>
      <c r="N324" t="str">
        <f t="shared" si="60"/>
        <v>0.01</v>
      </c>
      <c r="O324" s="70">
        <f t="shared" si="61"/>
        <v>0</v>
      </c>
      <c r="P324">
        <f t="shared" si="62"/>
        <v>0</v>
      </c>
      <c r="Q324">
        <f t="shared" si="63"/>
        <v>0</v>
      </c>
      <c r="R324">
        <v>0</v>
      </c>
      <c r="S324">
        <f t="shared" si="64"/>
        <v>0</v>
      </c>
      <c r="T324">
        <f t="shared" si="65"/>
        <v>0</v>
      </c>
      <c r="U324">
        <f t="shared" si="66"/>
        <v>0</v>
      </c>
      <c r="V324">
        <f t="shared" si="67"/>
        <v>0</v>
      </c>
      <c r="W324">
        <f t="shared" si="68"/>
        <v>0</v>
      </c>
      <c r="X324">
        <f t="shared" si="69"/>
        <v>0</v>
      </c>
      <c r="Y324">
        <f t="shared" si="70"/>
        <v>0.5</v>
      </c>
      <c r="Z324">
        <f t="shared" si="71"/>
        <v>0.5</v>
      </c>
      <c r="AA324" cm="1">
        <f t="array" ref="AA324">SUMPRODUCT((Z324&lt;$Z$2:$Z$225)/COUNTIF($Z$2:$Z$225,$Z$2:$Z$225))+1</f>
        <v>90.999999999999957</v>
      </c>
    </row>
    <row r="325" spans="1:27" x14ac:dyDescent="0.15">
      <c r="A325" t="str">
        <f>CLEAN('2025 Original'!A51)</f>
        <v>Audi</v>
      </c>
      <c r="B325" t="str">
        <f>CLEAN('2025 Original'!B51)</f>
        <v>Audi</v>
      </c>
      <c r="C325" t="str">
        <f>CLEAN('2025 Original'!C51)</f>
        <v>SQ8</v>
      </c>
      <c r="D325" t="str">
        <f>CLEAN('2025 Original'!D51)</f>
        <v>MPV</v>
      </c>
      <c r="E325" t="str">
        <f>CLEAN('2025 Original'!E51)</f>
        <v>0.01</v>
      </c>
      <c r="F325" t="str">
        <f>CLEAN('2025 Original'!F51)</f>
        <v>50% G</v>
      </c>
      <c r="G325" t="str">
        <f>CLEAN('2025 Original'!G51)</f>
        <v>25% SL</v>
      </c>
      <c r="H325" t="str">
        <f>CLEAN('2025 Original'!H51)</f>
        <v>SL</v>
      </c>
      <c r="I325" t="str">
        <f>CLEAN('2025 Original'!I51)</f>
        <v/>
      </c>
      <c r="J325" t="str">
        <f>CLEAN('2025 Original'!J51)</f>
        <v>G</v>
      </c>
      <c r="K325" t="str">
        <f>CLEAN('2025 Original'!K51)</f>
        <v/>
      </c>
      <c r="L325" t="str">
        <f>CLEAN('2025 Original'!L51)</f>
        <v>G</v>
      </c>
      <c r="M325" t="str">
        <f>CLEAN('2025 Original'!M51)</f>
        <v/>
      </c>
      <c r="N325" t="str">
        <f t="shared" si="60"/>
        <v>0.01</v>
      </c>
      <c r="O325" s="70">
        <f t="shared" si="61"/>
        <v>0</v>
      </c>
      <c r="P325">
        <f t="shared" si="62"/>
        <v>0</v>
      </c>
      <c r="Q325">
        <f t="shared" si="63"/>
        <v>0</v>
      </c>
      <c r="R325">
        <v>0</v>
      </c>
      <c r="S325">
        <f t="shared" si="64"/>
        <v>0</v>
      </c>
      <c r="T325">
        <f t="shared" si="65"/>
        <v>0</v>
      </c>
      <c r="U325">
        <f t="shared" si="66"/>
        <v>0</v>
      </c>
      <c r="V325">
        <f t="shared" si="67"/>
        <v>0</v>
      </c>
      <c r="W325">
        <f t="shared" si="68"/>
        <v>0</v>
      </c>
      <c r="X325">
        <f t="shared" si="69"/>
        <v>0</v>
      </c>
      <c r="Y325">
        <f t="shared" si="70"/>
        <v>0.5</v>
      </c>
      <c r="Z325">
        <f t="shared" si="71"/>
        <v>0.5</v>
      </c>
      <c r="AA325" cm="1">
        <f t="array" ref="AA325">SUMPRODUCT((Z325&lt;$Z$2:$Z$225)/COUNTIF($Z$2:$Z$225,$Z$2:$Z$225))+1</f>
        <v>90.999999999999957</v>
      </c>
    </row>
    <row r="326" spans="1:27" x14ac:dyDescent="0.15">
      <c r="A326" t="str">
        <f>CLEAN('2025 Original'!A52)</f>
        <v>Audi</v>
      </c>
      <c r="B326" t="str">
        <f>CLEAN('2025 Original'!B52)</f>
        <v>Audi</v>
      </c>
      <c r="C326" t="str">
        <f>CLEAN('2025 Original'!C52)</f>
        <v>SQ8 e-tron</v>
      </c>
      <c r="D326" t="str">
        <f>CLEAN('2025 Original'!D52)</f>
        <v>MPV</v>
      </c>
      <c r="E326" t="str">
        <f>CLEAN('2025 Original'!E52)</f>
        <v>0.01</v>
      </c>
      <c r="F326" t="str">
        <f>CLEAN('2025 Original'!F52)</f>
        <v>53% H</v>
      </c>
      <c r="G326" t="str">
        <f>CLEAN('2025 Original'!G52)</f>
        <v>16% G</v>
      </c>
      <c r="H326" t="str">
        <f>CLEAN('2025 Original'!H52)</f>
        <v>BE</v>
      </c>
      <c r="I326" t="str">
        <f>CLEAN('2025 Original'!I52)</f>
        <v/>
      </c>
      <c r="J326" t="str">
        <f>CLEAN('2025 Original'!J52)</f>
        <v>H</v>
      </c>
      <c r="K326" t="str">
        <f>CLEAN('2025 Original'!K52)</f>
        <v/>
      </c>
      <c r="L326" t="str">
        <f>CLEAN('2025 Original'!L52)</f>
        <v>H</v>
      </c>
      <c r="M326" t="str">
        <f>CLEAN('2025 Original'!M52)</f>
        <v/>
      </c>
      <c r="N326" t="str">
        <f t="shared" si="60"/>
        <v>0.01</v>
      </c>
      <c r="O326" s="70">
        <f t="shared" si="61"/>
        <v>0</v>
      </c>
      <c r="P326">
        <f t="shared" si="62"/>
        <v>0</v>
      </c>
      <c r="Q326">
        <f t="shared" si="63"/>
        <v>0</v>
      </c>
      <c r="R326">
        <v>0</v>
      </c>
      <c r="S326">
        <f t="shared" si="64"/>
        <v>0</v>
      </c>
      <c r="T326">
        <f t="shared" si="65"/>
        <v>0</v>
      </c>
      <c r="U326">
        <f t="shared" si="66"/>
        <v>0</v>
      </c>
      <c r="V326">
        <f t="shared" si="67"/>
        <v>0</v>
      </c>
      <c r="W326">
        <f t="shared" si="68"/>
        <v>0</v>
      </c>
      <c r="X326">
        <f t="shared" si="69"/>
        <v>0</v>
      </c>
      <c r="Y326">
        <f t="shared" si="70"/>
        <v>0.5</v>
      </c>
      <c r="Z326">
        <f t="shared" si="71"/>
        <v>0.5</v>
      </c>
      <c r="AA326" cm="1">
        <f t="array" ref="AA326">SUMPRODUCT((Z326&lt;$Z$2:$Z$225)/COUNTIF($Z$2:$Z$225,$Z$2:$Z$225))+1</f>
        <v>90.999999999999957</v>
      </c>
    </row>
    <row r="327" spans="1:27" x14ac:dyDescent="0.15">
      <c r="A327" t="str">
        <f>CLEAN('2025 Original'!A53)</f>
        <v>Audi</v>
      </c>
      <c r="B327" t="str">
        <f>CLEAN('2025 Original'!B53)</f>
        <v>Audi</v>
      </c>
      <c r="C327" t="str">
        <f>CLEAN('2025 Original'!C53)</f>
        <v>SQ8 Sportback e-tron</v>
      </c>
      <c r="D327" t="str">
        <f>CLEAN('2025 Original'!D53)</f>
        <v>MPV</v>
      </c>
      <c r="E327" t="str">
        <f>CLEAN('2025 Original'!E53)</f>
        <v>0.01</v>
      </c>
      <c r="F327" t="str">
        <f>CLEAN('2025 Original'!F53)</f>
        <v>53% H</v>
      </c>
      <c r="G327" t="str">
        <f>CLEAN('2025 Original'!G53)</f>
        <v>16% G</v>
      </c>
      <c r="H327" t="str">
        <f>CLEAN('2025 Original'!H53)</f>
        <v>BE</v>
      </c>
      <c r="I327" t="str">
        <f>CLEAN('2025 Original'!I53)</f>
        <v/>
      </c>
      <c r="J327" t="str">
        <f>CLEAN('2025 Original'!J53)</f>
        <v>H</v>
      </c>
      <c r="K327" t="str">
        <f>CLEAN('2025 Original'!K53)</f>
        <v/>
      </c>
      <c r="L327" t="str">
        <f>CLEAN('2025 Original'!L53)</f>
        <v>H</v>
      </c>
      <c r="M327" t="str">
        <f>CLEAN('2025 Original'!M53)</f>
        <v/>
      </c>
      <c r="N327" t="str">
        <f t="shared" si="60"/>
        <v>0.01</v>
      </c>
      <c r="O327" s="70">
        <f t="shared" si="61"/>
        <v>0</v>
      </c>
      <c r="P327">
        <f t="shared" si="62"/>
        <v>0</v>
      </c>
      <c r="Q327">
        <f t="shared" si="63"/>
        <v>0</v>
      </c>
      <c r="R327">
        <v>0</v>
      </c>
      <c r="S327">
        <f t="shared" si="64"/>
        <v>0</v>
      </c>
      <c r="T327">
        <f t="shared" si="65"/>
        <v>0</v>
      </c>
      <c r="U327">
        <f t="shared" si="66"/>
        <v>0</v>
      </c>
      <c r="V327">
        <f t="shared" si="67"/>
        <v>0</v>
      </c>
      <c r="W327">
        <f t="shared" si="68"/>
        <v>0</v>
      </c>
      <c r="X327">
        <f t="shared" si="69"/>
        <v>0</v>
      </c>
      <c r="Y327">
        <f t="shared" si="70"/>
        <v>0.5</v>
      </c>
      <c r="Z327">
        <f t="shared" si="71"/>
        <v>0.5</v>
      </c>
      <c r="AA327" cm="1">
        <f t="array" ref="AA327">SUMPRODUCT((Z327&lt;$Z$2:$Z$225)/COUNTIF($Z$2:$Z$225,$Z$2:$Z$225))+1</f>
        <v>90.999999999999957</v>
      </c>
    </row>
    <row r="328" spans="1:27" x14ac:dyDescent="0.15">
      <c r="A328" t="str">
        <f>CLEAN('2025 Original'!A75)</f>
        <v>BMW AG</v>
      </c>
      <c r="B328" t="str">
        <f>CLEAN('2025 Original'!B75)</f>
        <v>BMW</v>
      </c>
      <c r="C328" t="str">
        <f>CLEAN('2025 Original'!C75)</f>
        <v>7 Series / i7</v>
      </c>
      <c r="D328" t="str">
        <f>CLEAN('2025 Original'!D75)</f>
        <v>PC</v>
      </c>
      <c r="E328" t="str">
        <f>CLEAN('2025 Original'!E75)</f>
        <v>0.01</v>
      </c>
      <c r="F328" t="str">
        <f>CLEAN('2025 Original'!F75)</f>
        <v>26% G</v>
      </c>
      <c r="G328" t="str">
        <f>CLEAN('2025 Original'!G75)</f>
        <v>19% H</v>
      </c>
      <c r="H328" t="str">
        <f>CLEAN('2025 Original'!H75)</f>
        <v>G</v>
      </c>
      <c r="I328" t="str">
        <f>CLEAN('2025 Original'!I75)</f>
        <v/>
      </c>
      <c r="J328" t="str">
        <f>CLEAN('2025 Original'!J75)</f>
        <v>G</v>
      </c>
      <c r="K328" t="str">
        <f>CLEAN('2025 Original'!K75)</f>
        <v/>
      </c>
      <c r="L328" t="str">
        <f>CLEAN('2025 Original'!L75)</f>
        <v>G</v>
      </c>
      <c r="M328" t="str">
        <f>CLEAN('2025 Original'!M75)</f>
        <v/>
      </c>
      <c r="N328" t="str">
        <f t="shared" si="60"/>
        <v>0.01</v>
      </c>
      <c r="O328" s="70">
        <f t="shared" si="61"/>
        <v>0</v>
      </c>
      <c r="P328">
        <f t="shared" si="62"/>
        <v>0</v>
      </c>
      <c r="Q328">
        <f t="shared" si="63"/>
        <v>0</v>
      </c>
      <c r="R328">
        <v>0</v>
      </c>
      <c r="S328">
        <f t="shared" si="64"/>
        <v>0</v>
      </c>
      <c r="T328">
        <f t="shared" si="65"/>
        <v>0</v>
      </c>
      <c r="U328">
        <f t="shared" si="66"/>
        <v>0</v>
      </c>
      <c r="V328">
        <f t="shared" si="67"/>
        <v>0</v>
      </c>
      <c r="W328">
        <f t="shared" si="68"/>
        <v>0</v>
      </c>
      <c r="X328">
        <f t="shared" si="69"/>
        <v>0</v>
      </c>
      <c r="Y328">
        <f t="shared" si="70"/>
        <v>0.5</v>
      </c>
      <c r="Z328">
        <f t="shared" si="71"/>
        <v>0.5</v>
      </c>
      <c r="AA328" cm="1">
        <f t="array" ref="AA328">SUMPRODUCT((Z328&lt;$Z$2:$Z$225)/COUNTIF($Z$2:$Z$225,$Z$2:$Z$225))+1</f>
        <v>90.999999999999957</v>
      </c>
    </row>
    <row r="329" spans="1:27" x14ac:dyDescent="0.15">
      <c r="A329" t="str">
        <f>CLEAN('2025 Original'!A76)</f>
        <v>BMW AG</v>
      </c>
      <c r="B329" t="str">
        <f>CLEAN('2025 Original'!B76)</f>
        <v>BMW</v>
      </c>
      <c r="C329" t="str">
        <f>CLEAN('2025 Original'!C76)</f>
        <v>8 Series Coupe/Convertible</v>
      </c>
      <c r="D329" t="str">
        <f>CLEAN('2025 Original'!D76)</f>
        <v>PC</v>
      </c>
      <c r="E329" t="str">
        <f>CLEAN('2025 Original'!E76)</f>
        <v>0.01</v>
      </c>
      <c r="F329" t="str">
        <f>CLEAN('2025 Original'!F76)</f>
        <v>38% G</v>
      </c>
      <c r="G329" t="str">
        <f>CLEAN('2025 Original'!G76)</f>
        <v/>
      </c>
      <c r="H329" t="str">
        <f>CLEAN('2025 Original'!H76)</f>
        <v>G</v>
      </c>
      <c r="I329" t="str">
        <f>CLEAN('2025 Original'!I76)</f>
        <v/>
      </c>
      <c r="J329" t="str">
        <f>CLEAN('2025 Original'!J76)</f>
        <v>G</v>
      </c>
      <c r="K329" t="str">
        <f>CLEAN('2025 Original'!K76)</f>
        <v/>
      </c>
      <c r="L329" t="str">
        <f>CLEAN('2025 Original'!L76)</f>
        <v>G</v>
      </c>
      <c r="M329" t="str">
        <f>CLEAN('2025 Original'!M76)</f>
        <v/>
      </c>
      <c r="N329" t="str">
        <f t="shared" si="60"/>
        <v>0.01</v>
      </c>
      <c r="O329" s="70">
        <f t="shared" si="61"/>
        <v>0</v>
      </c>
      <c r="P329">
        <f t="shared" si="62"/>
        <v>0</v>
      </c>
      <c r="Q329">
        <f t="shared" si="63"/>
        <v>0</v>
      </c>
      <c r="R329">
        <v>0</v>
      </c>
      <c r="S329">
        <f t="shared" si="64"/>
        <v>0</v>
      </c>
      <c r="T329">
        <f t="shared" si="65"/>
        <v>0</v>
      </c>
      <c r="U329">
        <f t="shared" si="66"/>
        <v>0</v>
      </c>
      <c r="V329">
        <f t="shared" si="67"/>
        <v>0</v>
      </c>
      <c r="W329">
        <f t="shared" si="68"/>
        <v>0</v>
      </c>
      <c r="X329">
        <f t="shared" si="69"/>
        <v>0</v>
      </c>
      <c r="Y329">
        <f t="shared" si="70"/>
        <v>0.5</v>
      </c>
      <c r="Z329">
        <f t="shared" si="71"/>
        <v>0.5</v>
      </c>
      <c r="AA329" cm="1">
        <f t="array" ref="AA329">SUMPRODUCT((Z329&lt;$Z$2:$Z$225)/COUNTIF($Z$2:$Z$225,$Z$2:$Z$225))+1</f>
        <v>90.999999999999957</v>
      </c>
    </row>
    <row r="330" spans="1:27" x14ac:dyDescent="0.15">
      <c r="A330" t="str">
        <f>CLEAN('2025 Original'!A77)</f>
        <v>BMW AG</v>
      </c>
      <c r="B330" t="str">
        <f>CLEAN('2025 Original'!B77)</f>
        <v>BMW</v>
      </c>
      <c r="C330" t="str">
        <f>CLEAN('2025 Original'!C77)</f>
        <v>8 Series Gran Coupe</v>
      </c>
      <c r="D330" t="str">
        <f>CLEAN('2025 Original'!D77)</f>
        <v>PC</v>
      </c>
      <c r="E330" t="str">
        <f>CLEAN('2025 Original'!E77)</f>
        <v>0.01</v>
      </c>
      <c r="F330" t="str">
        <f>CLEAN('2025 Original'!F77)</f>
        <v>38% G</v>
      </c>
      <c r="G330" t="str">
        <f>CLEAN('2025 Original'!G77)</f>
        <v/>
      </c>
      <c r="H330" t="str">
        <f>CLEAN('2025 Original'!H77)</f>
        <v>G</v>
      </c>
      <c r="I330" t="str">
        <f>CLEAN('2025 Original'!I77)</f>
        <v/>
      </c>
      <c r="J330" t="str">
        <f>CLEAN('2025 Original'!J77)</f>
        <v>G</v>
      </c>
      <c r="K330" t="str">
        <f>CLEAN('2025 Original'!K77)</f>
        <v/>
      </c>
      <c r="L330" t="str">
        <f>CLEAN('2025 Original'!L77)</f>
        <v>G</v>
      </c>
      <c r="M330" t="str">
        <f>CLEAN('2025 Original'!M77)</f>
        <v/>
      </c>
      <c r="N330" t="str">
        <f t="shared" si="60"/>
        <v>0.01</v>
      </c>
      <c r="O330" s="70">
        <f t="shared" si="61"/>
        <v>0</v>
      </c>
      <c r="P330">
        <f t="shared" si="62"/>
        <v>0</v>
      </c>
      <c r="Q330">
        <f t="shared" si="63"/>
        <v>0</v>
      </c>
      <c r="R330">
        <v>0</v>
      </c>
      <c r="S330">
        <f t="shared" si="64"/>
        <v>0</v>
      </c>
      <c r="T330">
        <f t="shared" si="65"/>
        <v>0</v>
      </c>
      <c r="U330">
        <f t="shared" si="66"/>
        <v>0</v>
      </c>
      <c r="V330">
        <f t="shared" si="67"/>
        <v>0</v>
      </c>
      <c r="W330">
        <f t="shared" si="68"/>
        <v>0</v>
      </c>
      <c r="X330">
        <f t="shared" si="69"/>
        <v>0</v>
      </c>
      <c r="Y330">
        <f t="shared" si="70"/>
        <v>0.5</v>
      </c>
      <c r="Z330">
        <f t="shared" si="71"/>
        <v>0.5</v>
      </c>
      <c r="AA330" cm="1">
        <f t="array" ref="AA330">SUMPRODUCT((Z330&lt;$Z$2:$Z$225)/COUNTIF($Z$2:$Z$225,$Z$2:$Z$225))+1</f>
        <v>90.999999999999957</v>
      </c>
    </row>
    <row r="331" spans="1:27" x14ac:dyDescent="0.15">
      <c r="A331" t="str">
        <f>CLEAN('2025 Original'!A78)</f>
        <v>BMW AG</v>
      </c>
      <c r="B331" t="str">
        <f>CLEAN('2025 Original'!B78)</f>
        <v>BMW</v>
      </c>
      <c r="C331" t="str">
        <f>CLEAN('2025 Original'!C78)</f>
        <v>i5</v>
      </c>
      <c r="D331" t="str">
        <f>CLEAN('2025 Original'!D78)</f>
        <v>PC</v>
      </c>
      <c r="E331" t="str">
        <f>CLEAN('2025 Original'!E78)</f>
        <v>0.01</v>
      </c>
      <c r="F331" t="str">
        <f>CLEAN('2025 Original'!F78)</f>
        <v>28% H</v>
      </c>
      <c r="G331" t="str">
        <f>CLEAN('2025 Original'!G78)</f>
        <v>15% G</v>
      </c>
      <c r="H331" t="str">
        <f>CLEAN('2025 Original'!H78)</f>
        <v>G</v>
      </c>
      <c r="I331" t="str">
        <f>CLEAN('2025 Original'!I78)</f>
        <v/>
      </c>
      <c r="J331" t="str">
        <f>CLEAN('2025 Original'!J78)</f>
        <v>G</v>
      </c>
      <c r="K331" t="str">
        <f>CLEAN('2025 Original'!K78)</f>
        <v/>
      </c>
      <c r="L331" t="str">
        <f>CLEAN('2025 Original'!L78)</f>
        <v>G</v>
      </c>
      <c r="M331" t="str">
        <f>CLEAN('2025 Original'!M78)</f>
        <v/>
      </c>
      <c r="N331" t="str">
        <f t="shared" si="60"/>
        <v>0.01</v>
      </c>
      <c r="O331" s="70">
        <f t="shared" si="61"/>
        <v>0</v>
      </c>
      <c r="P331">
        <f t="shared" si="62"/>
        <v>0</v>
      </c>
      <c r="Q331">
        <f t="shared" si="63"/>
        <v>0</v>
      </c>
      <c r="R331">
        <v>0</v>
      </c>
      <c r="S331">
        <f t="shared" si="64"/>
        <v>0</v>
      </c>
      <c r="T331">
        <f t="shared" si="65"/>
        <v>0</v>
      </c>
      <c r="U331">
        <f t="shared" si="66"/>
        <v>0</v>
      </c>
      <c r="V331">
        <f t="shared" si="67"/>
        <v>0</v>
      </c>
      <c r="W331">
        <f t="shared" si="68"/>
        <v>0</v>
      </c>
      <c r="X331">
        <f t="shared" si="69"/>
        <v>0</v>
      </c>
      <c r="Y331">
        <f t="shared" si="70"/>
        <v>0.5</v>
      </c>
      <c r="Z331">
        <f t="shared" si="71"/>
        <v>0.5</v>
      </c>
      <c r="AA331" cm="1">
        <f t="array" ref="AA331">SUMPRODUCT((Z331&lt;$Z$2:$Z$225)/COUNTIF($Z$2:$Z$225,$Z$2:$Z$225))+1</f>
        <v>90.999999999999957</v>
      </c>
    </row>
    <row r="332" spans="1:27" x14ac:dyDescent="0.15">
      <c r="A332" t="str">
        <f>CLEAN('2025 Original'!A79)</f>
        <v>BMW AG</v>
      </c>
      <c r="B332" t="str">
        <f>CLEAN('2025 Original'!B79)</f>
        <v>BMW</v>
      </c>
      <c r="C332" t="str">
        <f>CLEAN('2025 Original'!C79)</f>
        <v>iX</v>
      </c>
      <c r="D332" t="str">
        <f>CLEAN('2025 Original'!D79)</f>
        <v>MPV</v>
      </c>
      <c r="E332" t="str">
        <f>CLEAN('2025 Original'!E79)</f>
        <v>0.01</v>
      </c>
      <c r="F332" t="str">
        <f>CLEAN('2025 Original'!F79)</f>
        <v>23% H</v>
      </c>
      <c r="G332" t="str">
        <f>CLEAN('2025 Original'!G79)</f>
        <v>16% G</v>
      </c>
      <c r="H332" t="str">
        <f>CLEAN('2025 Original'!H79)</f>
        <v>G</v>
      </c>
      <c r="I332" t="str">
        <f>CLEAN('2025 Original'!I79)</f>
        <v/>
      </c>
      <c r="J332" t="str">
        <f>CLEAN('2025 Original'!J79)</f>
        <v>G</v>
      </c>
      <c r="K332" t="str">
        <f>CLEAN('2025 Original'!K79)</f>
        <v/>
      </c>
      <c r="L332" t="str">
        <f>CLEAN('2025 Original'!L79)</f>
        <v>G</v>
      </c>
      <c r="M332" t="str">
        <f>CLEAN('2025 Original'!M79)</f>
        <v/>
      </c>
      <c r="N332" t="str">
        <f t="shared" si="60"/>
        <v>0.01</v>
      </c>
      <c r="O332" s="70">
        <f t="shared" si="61"/>
        <v>0</v>
      </c>
      <c r="P332">
        <f t="shared" si="62"/>
        <v>0</v>
      </c>
      <c r="Q332">
        <f t="shared" si="63"/>
        <v>0</v>
      </c>
      <c r="R332">
        <v>0</v>
      </c>
      <c r="S332">
        <f t="shared" si="64"/>
        <v>0</v>
      </c>
      <c r="T332">
        <f t="shared" si="65"/>
        <v>0</v>
      </c>
      <c r="U332">
        <f t="shared" si="66"/>
        <v>0</v>
      </c>
      <c r="V332">
        <f t="shared" si="67"/>
        <v>0</v>
      </c>
      <c r="W332">
        <f t="shared" si="68"/>
        <v>0</v>
      </c>
      <c r="X332">
        <f t="shared" si="69"/>
        <v>0</v>
      </c>
      <c r="Y332">
        <f t="shared" si="70"/>
        <v>0.5</v>
      </c>
      <c r="Z332">
        <f t="shared" si="71"/>
        <v>0.5</v>
      </c>
      <c r="AA332" cm="1">
        <f t="array" ref="AA332">SUMPRODUCT((Z332&lt;$Z$2:$Z$225)/COUNTIF($Z$2:$Z$225,$Z$2:$Z$225))+1</f>
        <v>90.999999999999957</v>
      </c>
    </row>
    <row r="333" spans="1:27" x14ac:dyDescent="0.15">
      <c r="A333" t="str">
        <f>CLEAN('2025 Original'!A86)</f>
        <v>BMW AG</v>
      </c>
      <c r="B333" t="str">
        <f>CLEAN('2025 Original'!B86)</f>
        <v>BMW</v>
      </c>
      <c r="C333" t="str">
        <f>CLEAN('2025 Original'!C86)</f>
        <v>M8</v>
      </c>
      <c r="D333" t="str">
        <f>CLEAN('2025 Original'!D86)</f>
        <v>PC</v>
      </c>
      <c r="E333" t="str">
        <f>CLEAN('2025 Original'!E86)</f>
        <v>0.01</v>
      </c>
      <c r="F333" t="str">
        <f>CLEAN('2025 Original'!F86)</f>
        <v>33% G</v>
      </c>
      <c r="G333" t="str">
        <f>CLEAN('2025 Original'!G86)</f>
        <v/>
      </c>
      <c r="H333" t="str">
        <f>CLEAN('2025 Original'!H86)</f>
        <v>G</v>
      </c>
      <c r="I333" t="str">
        <f>CLEAN('2025 Original'!I86)</f>
        <v/>
      </c>
      <c r="J333" t="str">
        <f>CLEAN('2025 Original'!J86)</f>
        <v>G</v>
      </c>
      <c r="K333" t="str">
        <f>CLEAN('2025 Original'!K86)</f>
        <v/>
      </c>
      <c r="L333" t="str">
        <f>CLEAN('2025 Original'!L86)</f>
        <v>G</v>
      </c>
      <c r="M333" t="str">
        <f>CLEAN('2025 Original'!M86)</f>
        <v/>
      </c>
      <c r="N333" t="str">
        <f t="shared" si="60"/>
        <v>0.01</v>
      </c>
      <c r="O333" s="70">
        <f t="shared" si="61"/>
        <v>0</v>
      </c>
      <c r="P333">
        <f t="shared" si="62"/>
        <v>0</v>
      </c>
      <c r="Q333">
        <f t="shared" si="63"/>
        <v>0</v>
      </c>
      <c r="R333">
        <v>0</v>
      </c>
      <c r="S333">
        <f t="shared" si="64"/>
        <v>0</v>
      </c>
      <c r="T333">
        <f t="shared" si="65"/>
        <v>0</v>
      </c>
      <c r="U333">
        <f t="shared" si="66"/>
        <v>0</v>
      </c>
      <c r="V333">
        <f t="shared" si="67"/>
        <v>0</v>
      </c>
      <c r="W333">
        <f t="shared" si="68"/>
        <v>0</v>
      </c>
      <c r="X333">
        <f t="shared" si="69"/>
        <v>0</v>
      </c>
      <c r="Y333">
        <f t="shared" si="70"/>
        <v>0.5</v>
      </c>
      <c r="Z333">
        <f t="shared" si="71"/>
        <v>0.5</v>
      </c>
      <c r="AA333" cm="1">
        <f t="array" ref="AA333">SUMPRODUCT((Z333&lt;$Z$2:$Z$225)/COUNTIF($Z$2:$Z$225,$Z$2:$Z$225))+1</f>
        <v>90.999999999999957</v>
      </c>
    </row>
    <row r="334" spans="1:27" x14ac:dyDescent="0.15">
      <c r="A334" t="str">
        <f>CLEAN('2025 Original'!A95)</f>
        <v>BMW AG</v>
      </c>
      <c r="B334" t="str">
        <f>CLEAN('2025 Original'!B95)</f>
        <v>BMW</v>
      </c>
      <c r="C334" t="str">
        <f>CLEAN('2025 Original'!C95)</f>
        <v>Z4</v>
      </c>
      <c r="D334" t="str">
        <f>CLEAN('2025 Original'!D95)</f>
        <v>PC</v>
      </c>
      <c r="E334" t="str">
        <f>CLEAN('2025 Original'!E95)</f>
        <v>0.01</v>
      </c>
      <c r="F334" t="str">
        <f>CLEAN('2025 Original'!F95)</f>
        <v>27% G</v>
      </c>
      <c r="G334" t="str">
        <f>CLEAN('2025 Original'!G95)</f>
        <v>25% AT</v>
      </c>
      <c r="H334" t="str">
        <f>CLEAN('2025 Original'!H95)</f>
        <v>AT</v>
      </c>
      <c r="I334" t="str">
        <f>CLEAN('2025 Original'!I95)</f>
        <v/>
      </c>
      <c r="J334" t="str">
        <f>CLEAN('2025 Original'!J95)</f>
        <v>AT</v>
      </c>
      <c r="K334" t="str">
        <f>CLEAN('2025 Original'!K95)</f>
        <v/>
      </c>
      <c r="L334" t="str">
        <f>CLEAN('2025 Original'!L95)</f>
        <v>G</v>
      </c>
      <c r="M334" t="str">
        <f>CLEAN('2025 Original'!M95)</f>
        <v/>
      </c>
      <c r="N334" t="str">
        <f t="shared" si="60"/>
        <v>0.01</v>
      </c>
      <c r="O334" s="70">
        <f t="shared" si="61"/>
        <v>0</v>
      </c>
      <c r="P334">
        <f t="shared" si="62"/>
        <v>0</v>
      </c>
      <c r="Q334">
        <f t="shared" si="63"/>
        <v>0</v>
      </c>
      <c r="R334">
        <v>0</v>
      </c>
      <c r="S334">
        <f t="shared" si="64"/>
        <v>0</v>
      </c>
      <c r="T334">
        <f t="shared" si="65"/>
        <v>0</v>
      </c>
      <c r="U334">
        <f t="shared" si="66"/>
        <v>0</v>
      </c>
      <c r="V334">
        <f t="shared" si="67"/>
        <v>0</v>
      </c>
      <c r="W334">
        <f t="shared" si="68"/>
        <v>0</v>
      </c>
      <c r="X334">
        <f t="shared" si="69"/>
        <v>0</v>
      </c>
      <c r="Y334">
        <f t="shared" si="70"/>
        <v>0.5</v>
      </c>
      <c r="Z334">
        <f t="shared" si="71"/>
        <v>0.5</v>
      </c>
      <c r="AA334" cm="1">
        <f t="array" ref="AA334">SUMPRODUCT((Z334&lt;$Z$2:$Z$225)/COUNTIF($Z$2:$Z$225,$Z$2:$Z$225))+1</f>
        <v>90.999999999999957</v>
      </c>
    </row>
    <row r="335" spans="1:27" x14ac:dyDescent="0.15">
      <c r="A335" t="str">
        <f>CLEAN('2025 Original'!A97)</f>
        <v>BMW AG</v>
      </c>
      <c r="B335" t="str">
        <f>CLEAN('2025 Original'!B97)</f>
        <v>Mini</v>
      </c>
      <c r="C335" t="str">
        <f>CLEAN('2025 Original'!C97)</f>
        <v>Cooper Countryman</v>
      </c>
      <c r="D335" t="str">
        <f>CLEAN('2025 Original'!D97)</f>
        <v>MPV</v>
      </c>
      <c r="E335" t="str">
        <f>CLEAN('2025 Original'!E97)</f>
        <v>0.01</v>
      </c>
      <c r="F335" t="str">
        <f>CLEAN('2025 Original'!F97)</f>
        <v>18% G</v>
      </c>
      <c r="G335" t="str">
        <f>CLEAN('2025 Original'!G97)</f>
        <v/>
      </c>
      <c r="H335" t="str">
        <f>CLEAN('2025 Original'!H97)</f>
        <v>G</v>
      </c>
      <c r="I335" t="str">
        <f>CLEAN('2025 Original'!I97)</f>
        <v/>
      </c>
      <c r="J335" t="str">
        <f>CLEAN('2025 Original'!J97)</f>
        <v>G</v>
      </c>
      <c r="K335" t="str">
        <f>CLEAN('2025 Original'!K97)</f>
        <v/>
      </c>
      <c r="L335" t="str">
        <f>CLEAN('2025 Original'!L97)</f>
        <v>G</v>
      </c>
      <c r="M335" t="str">
        <f>CLEAN('2025 Original'!M97)</f>
        <v/>
      </c>
      <c r="N335" t="str">
        <f t="shared" si="60"/>
        <v>0.01</v>
      </c>
      <c r="O335" s="70">
        <f t="shared" si="61"/>
        <v>0</v>
      </c>
      <c r="P335">
        <f t="shared" si="62"/>
        <v>0</v>
      </c>
      <c r="Q335">
        <f t="shared" si="63"/>
        <v>0</v>
      </c>
      <c r="R335">
        <v>0</v>
      </c>
      <c r="S335">
        <f t="shared" si="64"/>
        <v>0</v>
      </c>
      <c r="T335">
        <f t="shared" si="65"/>
        <v>0</v>
      </c>
      <c r="U335">
        <f t="shared" si="66"/>
        <v>0</v>
      </c>
      <c r="V335">
        <f t="shared" si="67"/>
        <v>0</v>
      </c>
      <c r="W335">
        <f t="shared" si="68"/>
        <v>0</v>
      </c>
      <c r="X335">
        <f t="shared" si="69"/>
        <v>0</v>
      </c>
      <c r="Y335">
        <f t="shared" si="70"/>
        <v>0.5</v>
      </c>
      <c r="Z335">
        <f t="shared" si="71"/>
        <v>0.5</v>
      </c>
      <c r="AA335" cm="1">
        <f t="array" ref="AA335">SUMPRODUCT((Z335&lt;$Z$2:$Z$225)/COUNTIF($Z$2:$Z$225,$Z$2:$Z$225))+1</f>
        <v>90.999999999999957</v>
      </c>
    </row>
    <row r="336" spans="1:27" x14ac:dyDescent="0.15">
      <c r="A336" t="str">
        <f>CLEAN('2025 Original'!A98)</f>
        <v>BMW AG</v>
      </c>
      <c r="B336" t="str">
        <f>CLEAN('2025 Original'!B98)</f>
        <v>Mini</v>
      </c>
      <c r="C336" t="str">
        <f>CLEAN('2025 Original'!C98)</f>
        <v>Cooper Hard Top 2 Door</v>
      </c>
      <c r="D336" t="str">
        <f>CLEAN('2025 Original'!D98)</f>
        <v>PC</v>
      </c>
      <c r="E336" t="str">
        <f>CLEAN('2025 Original'!E98)</f>
        <v>0.01</v>
      </c>
      <c r="F336" t="str">
        <f>CLEAN('2025 Original'!F98)</f>
        <v>24% G</v>
      </c>
      <c r="G336" t="str">
        <f>CLEAN('2025 Original'!G98)</f>
        <v>16% UK</v>
      </c>
      <c r="H336" t="str">
        <f>CLEAN('2025 Original'!H98)</f>
        <v>UK</v>
      </c>
      <c r="I336" t="str">
        <f>CLEAN('2025 Original'!I98)</f>
        <v/>
      </c>
      <c r="J336" t="str">
        <f>CLEAN('2025 Original'!J98)</f>
        <v>G</v>
      </c>
      <c r="K336" t="str">
        <f>CLEAN('2025 Original'!K98)</f>
        <v/>
      </c>
      <c r="L336" t="str">
        <f>CLEAN('2025 Original'!L98)</f>
        <v>G</v>
      </c>
      <c r="M336" t="str">
        <f>CLEAN('2025 Original'!M98)</f>
        <v/>
      </c>
      <c r="N336" t="str">
        <f t="shared" si="60"/>
        <v>0.01</v>
      </c>
      <c r="O336" s="70">
        <f t="shared" si="61"/>
        <v>0</v>
      </c>
      <c r="P336">
        <f t="shared" si="62"/>
        <v>0</v>
      </c>
      <c r="Q336">
        <f t="shared" si="63"/>
        <v>0</v>
      </c>
      <c r="R336">
        <v>0</v>
      </c>
      <c r="S336">
        <f t="shared" si="64"/>
        <v>0</v>
      </c>
      <c r="T336">
        <f t="shared" si="65"/>
        <v>0</v>
      </c>
      <c r="U336">
        <f t="shared" si="66"/>
        <v>0</v>
      </c>
      <c r="V336">
        <f t="shared" si="67"/>
        <v>0</v>
      </c>
      <c r="W336">
        <f t="shared" si="68"/>
        <v>0</v>
      </c>
      <c r="X336">
        <f t="shared" si="69"/>
        <v>0</v>
      </c>
      <c r="Y336">
        <f t="shared" si="70"/>
        <v>0.5</v>
      </c>
      <c r="Z336">
        <f t="shared" si="71"/>
        <v>0.5</v>
      </c>
      <c r="AA336" cm="1">
        <f t="array" ref="AA336">SUMPRODUCT((Z336&lt;$Z$2:$Z$225)/COUNTIF($Z$2:$Z$225,$Z$2:$Z$225))+1</f>
        <v>90.999999999999957</v>
      </c>
    </row>
    <row r="337" spans="1:27" x14ac:dyDescent="0.15">
      <c r="A337" t="str">
        <f>CLEAN('2025 Original'!A227)</f>
        <v>Hyundai Motor Company</v>
      </c>
      <c r="B337" t="str">
        <f>CLEAN('2025 Original'!B227)</f>
        <v>Genesis</v>
      </c>
      <c r="C337" t="str">
        <f>CLEAN('2025 Original'!C227)</f>
        <v>GV60</v>
      </c>
      <c r="D337" t="str">
        <f>CLEAN('2025 Original'!D227)</f>
        <v>MPV</v>
      </c>
      <c r="E337" t="str">
        <f>CLEAN('2025 Original'!E227)</f>
        <v>0.01</v>
      </c>
      <c r="F337" t="str">
        <f>CLEAN('2025 Original'!F227)</f>
        <v>70% K</v>
      </c>
      <c r="G337" t="str">
        <f>CLEAN('2025 Original'!G227)</f>
        <v>25% CH</v>
      </c>
      <c r="H337" t="str">
        <f>CLEAN('2025 Original'!H227)</f>
        <v>K</v>
      </c>
      <c r="I337" t="str">
        <f>CLEAN('2025 Original'!I227)</f>
        <v/>
      </c>
      <c r="J337" t="str">
        <f>CLEAN('2025 Original'!J227)</f>
        <v>K</v>
      </c>
      <c r="K337" t="str">
        <f>CLEAN('2025 Original'!K227)</f>
        <v/>
      </c>
      <c r="L337" t="str">
        <f>CLEAN('2025 Original'!L227)</f>
        <v>K</v>
      </c>
      <c r="M337" t="str">
        <f>CLEAN('2025 Original'!M227)</f>
        <v/>
      </c>
      <c r="N337" t="str">
        <f t="shared" si="60"/>
        <v>0.01</v>
      </c>
      <c r="O337" s="70">
        <f t="shared" si="61"/>
        <v>0</v>
      </c>
      <c r="P337">
        <f t="shared" si="62"/>
        <v>0</v>
      </c>
      <c r="Q337">
        <f t="shared" si="63"/>
        <v>0</v>
      </c>
      <c r="S337">
        <f t="shared" si="64"/>
        <v>0</v>
      </c>
      <c r="T337">
        <f t="shared" si="65"/>
        <v>0</v>
      </c>
      <c r="U337">
        <f t="shared" si="66"/>
        <v>0</v>
      </c>
      <c r="V337">
        <f t="shared" si="67"/>
        <v>0</v>
      </c>
      <c r="W337">
        <f t="shared" si="68"/>
        <v>0</v>
      </c>
      <c r="X337">
        <f t="shared" si="69"/>
        <v>0</v>
      </c>
      <c r="Y337">
        <f t="shared" si="70"/>
        <v>0.5</v>
      </c>
      <c r="Z337">
        <f t="shared" si="71"/>
        <v>0.5</v>
      </c>
      <c r="AA337" cm="1">
        <f t="array" ref="AA337">SUMPRODUCT((Z337&lt;$Z$2:$Z$225)/COUNTIF($Z$2:$Z$225,$Z$2:$Z$225))+1</f>
        <v>90.999999999999957</v>
      </c>
    </row>
    <row r="338" spans="1:27" x14ac:dyDescent="0.15">
      <c r="A338" t="str">
        <f>CLEAN('2025 Original'!A237)</f>
        <v>Hyundai Motor Company</v>
      </c>
      <c r="B338" t="str">
        <f>CLEAN('2025 Original'!B237)</f>
        <v>Hyundai</v>
      </c>
      <c r="C338" t="str">
        <f>CLEAN('2025 Original'!C237)</f>
        <v>Ioniq 5 N</v>
      </c>
      <c r="D338" t="str">
        <f>CLEAN('2025 Original'!D237)</f>
        <v>PC</v>
      </c>
      <c r="E338" t="str">
        <f>CLEAN('2025 Original'!E237)</f>
        <v>0.01</v>
      </c>
      <c r="F338" t="str">
        <f>CLEAN('2025 Original'!F237)</f>
        <v>65% K</v>
      </c>
      <c r="G338" t="str">
        <f>CLEAN('2025 Original'!G237)</f>
        <v>30% CH</v>
      </c>
      <c r="H338" t="str">
        <f>CLEAN('2025 Original'!H237)</f>
        <v>K</v>
      </c>
      <c r="I338" t="str">
        <f>CLEAN('2025 Original'!I237)</f>
        <v/>
      </c>
      <c r="J338" t="str">
        <f>CLEAN('2025 Original'!J237)</f>
        <v>K</v>
      </c>
      <c r="K338" t="str">
        <f>CLEAN('2025 Original'!K237)</f>
        <v/>
      </c>
      <c r="L338" t="str">
        <f>CLEAN('2025 Original'!L237)</f>
        <v>K</v>
      </c>
      <c r="M338" t="str">
        <f>CLEAN('2025 Original'!M237)</f>
        <v/>
      </c>
      <c r="N338" t="str">
        <f t="shared" si="60"/>
        <v>0.01</v>
      </c>
      <c r="O338" s="70">
        <f t="shared" si="61"/>
        <v>0</v>
      </c>
      <c r="P338">
        <f t="shared" si="62"/>
        <v>0</v>
      </c>
      <c r="Q338">
        <f t="shared" si="63"/>
        <v>0</v>
      </c>
      <c r="S338">
        <f t="shared" si="64"/>
        <v>0</v>
      </c>
      <c r="T338">
        <f t="shared" si="65"/>
        <v>0</v>
      </c>
      <c r="U338">
        <f t="shared" si="66"/>
        <v>0</v>
      </c>
      <c r="V338">
        <f t="shared" si="67"/>
        <v>0</v>
      </c>
      <c r="W338">
        <f t="shared" si="68"/>
        <v>0</v>
      </c>
      <c r="X338">
        <f t="shared" si="69"/>
        <v>0</v>
      </c>
      <c r="Y338">
        <f t="shared" si="70"/>
        <v>0.5</v>
      </c>
      <c r="Z338">
        <f t="shared" si="71"/>
        <v>0.5</v>
      </c>
      <c r="AA338" cm="1">
        <f t="array" ref="AA338">SUMPRODUCT((Z338&lt;$Z$2:$Z$225)/COUNTIF($Z$2:$Z$225,$Z$2:$Z$225))+1</f>
        <v>90.999999999999957</v>
      </c>
    </row>
    <row r="339" spans="1:27" x14ac:dyDescent="0.15">
      <c r="A339" t="str">
        <f>CLEAN('2025 Original'!A238)</f>
        <v>Hyundai Motor Company</v>
      </c>
      <c r="B339" t="str">
        <f>CLEAN('2025 Original'!B238)</f>
        <v>Hyundai</v>
      </c>
      <c r="C339" t="str">
        <f>CLEAN('2025 Original'!C238)</f>
        <v>Ioniq 6</v>
      </c>
      <c r="D339" t="str">
        <f>CLEAN('2025 Original'!D238)</f>
        <v>PC</v>
      </c>
      <c r="E339" t="str">
        <f>CLEAN('2025 Original'!E238)</f>
        <v>0.01</v>
      </c>
      <c r="F339" t="str">
        <f>CLEAN('2025 Original'!F238)</f>
        <v>90% K</v>
      </c>
      <c r="G339" t="str">
        <f>CLEAN('2025 Original'!G238)</f>
        <v/>
      </c>
      <c r="H339" t="str">
        <f>CLEAN('2025 Original'!H238)</f>
        <v>K</v>
      </c>
      <c r="I339" t="str">
        <f>CLEAN('2025 Original'!I238)</f>
        <v/>
      </c>
      <c r="J339" t="str">
        <f>CLEAN('2025 Original'!J238)</f>
        <v>K</v>
      </c>
      <c r="K339" t="str">
        <f>CLEAN('2025 Original'!K238)</f>
        <v/>
      </c>
      <c r="L339" t="str">
        <f>CLEAN('2025 Original'!L238)</f>
        <v>K</v>
      </c>
      <c r="M339" t="str">
        <f>CLEAN('2025 Original'!M238)</f>
        <v/>
      </c>
      <c r="N339" t="str">
        <f t="shared" si="60"/>
        <v>0.01</v>
      </c>
      <c r="O339" s="70">
        <f t="shared" si="61"/>
        <v>0</v>
      </c>
      <c r="P339">
        <f t="shared" si="62"/>
        <v>0</v>
      </c>
      <c r="Q339">
        <f t="shared" si="63"/>
        <v>0</v>
      </c>
      <c r="S339">
        <f t="shared" si="64"/>
        <v>0</v>
      </c>
      <c r="T339">
        <f t="shared" si="65"/>
        <v>0</v>
      </c>
      <c r="U339">
        <f t="shared" si="66"/>
        <v>0</v>
      </c>
      <c r="V339">
        <f t="shared" si="67"/>
        <v>0</v>
      </c>
      <c r="W339">
        <f t="shared" si="68"/>
        <v>0</v>
      </c>
      <c r="X339">
        <f t="shared" si="69"/>
        <v>0</v>
      </c>
      <c r="Y339">
        <f t="shared" si="70"/>
        <v>0.5</v>
      </c>
      <c r="Z339">
        <f t="shared" si="71"/>
        <v>0.5</v>
      </c>
      <c r="AA339" cm="1">
        <f t="array" ref="AA339">SUMPRODUCT((Z339&lt;$Z$2:$Z$225)/COUNTIF($Z$2:$Z$225,$Z$2:$Z$225))+1</f>
        <v>90.999999999999957</v>
      </c>
    </row>
    <row r="340" spans="1:27" x14ac:dyDescent="0.15">
      <c r="A340" t="str">
        <f>CLEAN('2025 Original'!A241)</f>
        <v>Hyundai Motor Company</v>
      </c>
      <c r="B340" t="str">
        <f>CLEAN('2025 Original'!B241)</f>
        <v>Hyundai</v>
      </c>
      <c r="C340" t="str">
        <f>CLEAN('2025 Original'!C241)</f>
        <v>Nexo</v>
      </c>
      <c r="D340" t="str">
        <f>CLEAN('2025 Original'!D241)</f>
        <v>MPV</v>
      </c>
      <c r="E340" t="str">
        <f>CLEAN('2025 Original'!E241)</f>
        <v>0.01</v>
      </c>
      <c r="F340" t="str">
        <f>CLEAN('2025 Original'!F241)</f>
        <v>80% K</v>
      </c>
      <c r="G340" t="str">
        <f>CLEAN('2025 Original'!G241)</f>
        <v/>
      </c>
      <c r="H340" t="str">
        <f>CLEAN('2025 Original'!H241)</f>
        <v>K</v>
      </c>
      <c r="I340" t="str">
        <f>CLEAN('2025 Original'!I241)</f>
        <v/>
      </c>
      <c r="J340" t="str">
        <f>CLEAN('2025 Original'!J241)</f>
        <v>K</v>
      </c>
      <c r="K340" t="str">
        <f>CLEAN('2025 Original'!K241)</f>
        <v/>
      </c>
      <c r="L340" t="str">
        <f>CLEAN('2025 Original'!L241)</f>
        <v>K</v>
      </c>
      <c r="M340" t="str">
        <f>CLEAN('2025 Original'!M241)</f>
        <v/>
      </c>
      <c r="N340" t="str">
        <f t="shared" si="60"/>
        <v>0.01</v>
      </c>
      <c r="O340" s="70">
        <f t="shared" si="61"/>
        <v>0</v>
      </c>
      <c r="P340">
        <f t="shared" si="62"/>
        <v>0</v>
      </c>
      <c r="Q340">
        <f t="shared" si="63"/>
        <v>0</v>
      </c>
      <c r="S340">
        <f t="shared" si="64"/>
        <v>0</v>
      </c>
      <c r="T340">
        <f t="shared" si="65"/>
        <v>0</v>
      </c>
      <c r="U340">
        <f t="shared" si="66"/>
        <v>0</v>
      </c>
      <c r="V340">
        <f t="shared" si="67"/>
        <v>0</v>
      </c>
      <c r="W340">
        <f t="shared" si="68"/>
        <v>0</v>
      </c>
      <c r="X340">
        <f t="shared" si="69"/>
        <v>0</v>
      </c>
      <c r="Y340">
        <f t="shared" si="70"/>
        <v>0.5</v>
      </c>
      <c r="Z340">
        <f t="shared" si="71"/>
        <v>0.5</v>
      </c>
      <c r="AA340" cm="1">
        <f t="array" ref="AA340">SUMPRODUCT((Z340&lt;$Z$2:$Z$225)/COUNTIF($Z$2:$Z$225,$Z$2:$Z$225))+1</f>
        <v>90.999999999999957</v>
      </c>
    </row>
    <row r="341" spans="1:27" x14ac:dyDescent="0.15">
      <c r="A341" t="str">
        <f>CLEAN('2025 Original'!A250)</f>
        <v>Hyundai Motor Company</v>
      </c>
      <c r="B341" t="str">
        <f>CLEAN('2025 Original'!B250)</f>
        <v>Hyundai</v>
      </c>
      <c r="C341" t="str">
        <f>CLEAN('2025 Original'!C250)</f>
        <v>Tucson</v>
      </c>
      <c r="D341" t="str">
        <f>CLEAN('2025 Original'!D250)</f>
        <v>MPV</v>
      </c>
      <c r="E341" t="str">
        <f>CLEAN('2025 Original'!E250)</f>
        <v>0.01</v>
      </c>
      <c r="F341" t="str">
        <f>CLEAN('2025 Original'!F250)</f>
        <v>90% K</v>
      </c>
      <c r="G341" t="str">
        <f>CLEAN('2025 Original'!G250)</f>
        <v/>
      </c>
      <c r="H341" t="str">
        <f>CLEAN('2025 Original'!H250)</f>
        <v>K</v>
      </c>
      <c r="I341" t="str">
        <f>CLEAN('2025 Original'!I250)</f>
        <v/>
      </c>
      <c r="J341" t="str">
        <f>CLEAN('2025 Original'!J250)</f>
        <v>K</v>
      </c>
      <c r="K341" t="str">
        <f>CLEAN('2025 Original'!K250)</f>
        <v/>
      </c>
      <c r="L341" t="str">
        <f>CLEAN('2025 Original'!L250)</f>
        <v>K</v>
      </c>
      <c r="M341" t="str">
        <f>CLEAN('2025 Original'!M250)</f>
        <v/>
      </c>
      <c r="N341" t="str">
        <f t="shared" si="60"/>
        <v>0.01</v>
      </c>
      <c r="O341" s="70">
        <f t="shared" si="61"/>
        <v>0</v>
      </c>
      <c r="P341">
        <f t="shared" si="62"/>
        <v>0</v>
      </c>
      <c r="Q341">
        <f t="shared" si="63"/>
        <v>0</v>
      </c>
      <c r="S341">
        <f t="shared" si="64"/>
        <v>0</v>
      </c>
      <c r="T341">
        <f t="shared" si="65"/>
        <v>0</v>
      </c>
      <c r="U341">
        <f t="shared" si="66"/>
        <v>0</v>
      </c>
      <c r="V341">
        <f t="shared" si="67"/>
        <v>0</v>
      </c>
      <c r="W341">
        <f t="shared" si="68"/>
        <v>0</v>
      </c>
      <c r="X341">
        <f t="shared" si="69"/>
        <v>0</v>
      </c>
      <c r="Y341">
        <f t="shared" si="70"/>
        <v>0.5</v>
      </c>
      <c r="Z341">
        <f t="shared" si="71"/>
        <v>0.5</v>
      </c>
      <c r="AA341" cm="1">
        <f t="array" ref="AA341">SUMPRODUCT((Z341&lt;$Z$2:$Z$225)/COUNTIF($Z$2:$Z$225,$Z$2:$Z$225))+1</f>
        <v>90.999999999999957</v>
      </c>
    </row>
    <row r="342" spans="1:27" x14ac:dyDescent="0.15">
      <c r="A342" t="str">
        <f>CLEAN('2025 Original'!A251)</f>
        <v>Hyundai Motor Company</v>
      </c>
      <c r="B342" t="str">
        <f>CLEAN('2025 Original'!B251)</f>
        <v>Hyundai</v>
      </c>
      <c r="C342" t="str">
        <f>CLEAN('2025 Original'!C251)</f>
        <v>Tucson HEV</v>
      </c>
      <c r="D342" t="str">
        <f>CLEAN('2025 Original'!D251)</f>
        <v>MPV</v>
      </c>
      <c r="E342" t="str">
        <f>CLEAN('2025 Original'!E251)</f>
        <v>0.01</v>
      </c>
      <c r="F342" t="str">
        <f>CLEAN('2025 Original'!F251)</f>
        <v>85% K</v>
      </c>
      <c r="G342" t="str">
        <f>CLEAN('2025 Original'!G251)</f>
        <v/>
      </c>
      <c r="H342" t="str">
        <f>CLEAN('2025 Original'!H251)</f>
        <v>K</v>
      </c>
      <c r="I342" t="str">
        <f>CLEAN('2025 Original'!I251)</f>
        <v/>
      </c>
      <c r="J342" t="str">
        <f>CLEAN('2025 Original'!J251)</f>
        <v>K</v>
      </c>
      <c r="K342" t="str">
        <f>CLEAN('2025 Original'!K251)</f>
        <v/>
      </c>
      <c r="L342" t="str">
        <f>CLEAN('2025 Original'!L251)</f>
        <v>K</v>
      </c>
      <c r="M342" t="str">
        <f>CLEAN('2025 Original'!M251)</f>
        <v/>
      </c>
      <c r="N342" t="str">
        <f t="shared" si="60"/>
        <v>0.01</v>
      </c>
      <c r="O342" s="70">
        <f t="shared" si="61"/>
        <v>0</v>
      </c>
      <c r="P342">
        <f t="shared" si="62"/>
        <v>0</v>
      </c>
      <c r="Q342">
        <f t="shared" si="63"/>
        <v>0</v>
      </c>
      <c r="S342">
        <f t="shared" si="64"/>
        <v>0</v>
      </c>
      <c r="T342">
        <f t="shared" si="65"/>
        <v>0</v>
      </c>
      <c r="U342">
        <f t="shared" si="66"/>
        <v>0</v>
      </c>
      <c r="V342">
        <f t="shared" si="67"/>
        <v>0</v>
      </c>
      <c r="W342">
        <f t="shared" si="68"/>
        <v>0</v>
      </c>
      <c r="X342">
        <f t="shared" si="69"/>
        <v>0</v>
      </c>
      <c r="Y342">
        <f t="shared" si="70"/>
        <v>0.5</v>
      </c>
      <c r="Z342">
        <f t="shared" si="71"/>
        <v>0.5</v>
      </c>
      <c r="AA342" cm="1">
        <f t="array" ref="AA342">SUMPRODUCT((Z342&lt;$Z$2:$Z$225)/COUNTIF($Z$2:$Z$225,$Z$2:$Z$225))+1</f>
        <v>90.999999999999957</v>
      </c>
    </row>
    <row r="343" spans="1:27" x14ac:dyDescent="0.15">
      <c r="A343" t="str">
        <f>CLEAN('2025 Original'!A253)</f>
        <v>Hyundai Motor Company</v>
      </c>
      <c r="B343" t="str">
        <f>CLEAN('2025 Original'!B253)</f>
        <v>Hyundai</v>
      </c>
      <c r="C343" t="str">
        <f>CLEAN('2025 Original'!C253)</f>
        <v>Venue</v>
      </c>
      <c r="D343" t="str">
        <f>CLEAN('2025 Original'!D253)</f>
        <v>MPV</v>
      </c>
      <c r="E343" t="str">
        <f>CLEAN('2025 Original'!E253)</f>
        <v>0.01</v>
      </c>
      <c r="F343" t="str">
        <f>CLEAN('2025 Original'!F253)</f>
        <v>90% K</v>
      </c>
      <c r="G343" t="str">
        <f>CLEAN('2025 Original'!G253)</f>
        <v/>
      </c>
      <c r="H343" t="str">
        <f>CLEAN('2025 Original'!H253)</f>
        <v>K</v>
      </c>
      <c r="I343" t="str">
        <f>CLEAN('2025 Original'!I253)</f>
        <v/>
      </c>
      <c r="J343" t="str">
        <f>CLEAN('2025 Original'!J253)</f>
        <v>K</v>
      </c>
      <c r="K343" t="str">
        <f>CLEAN('2025 Original'!K253)</f>
        <v/>
      </c>
      <c r="L343" t="str">
        <f>CLEAN('2025 Original'!L253)</f>
        <v>K</v>
      </c>
      <c r="M343" t="str">
        <f>CLEAN('2025 Original'!M253)</f>
        <v/>
      </c>
      <c r="N343" t="str">
        <f t="shared" si="60"/>
        <v>0.01</v>
      </c>
      <c r="O343" s="70">
        <f t="shared" si="61"/>
        <v>0</v>
      </c>
      <c r="P343">
        <f t="shared" si="62"/>
        <v>0</v>
      </c>
      <c r="Q343">
        <f t="shared" si="63"/>
        <v>0</v>
      </c>
      <c r="S343">
        <f t="shared" si="64"/>
        <v>0</v>
      </c>
      <c r="T343">
        <f t="shared" si="65"/>
        <v>0</v>
      </c>
      <c r="U343">
        <f t="shared" si="66"/>
        <v>0</v>
      </c>
      <c r="V343">
        <f t="shared" si="67"/>
        <v>0</v>
      </c>
      <c r="W343">
        <f t="shared" si="68"/>
        <v>0</v>
      </c>
      <c r="X343">
        <f t="shared" si="69"/>
        <v>0</v>
      </c>
      <c r="Y343">
        <f t="shared" si="70"/>
        <v>0.5</v>
      </c>
      <c r="Z343">
        <f t="shared" si="71"/>
        <v>0.5</v>
      </c>
      <c r="AA343" cm="1">
        <f t="array" ref="AA343">SUMPRODUCT((Z343&lt;$Z$2:$Z$225)/COUNTIF($Z$2:$Z$225,$Z$2:$Z$225))+1</f>
        <v>90.999999999999957</v>
      </c>
    </row>
    <row r="344" spans="1:27" x14ac:dyDescent="0.15">
      <c r="A344" t="str">
        <f>CLEAN('2025 Original'!A265)</f>
        <v>Jaguar Land Rover Limited</v>
      </c>
      <c r="B344" t="str">
        <f>CLEAN('2025 Original'!B265)</f>
        <v>Land Rover</v>
      </c>
      <c r="C344" t="str">
        <f>CLEAN('2025 Original'!C265)</f>
        <v>Defender - 110</v>
      </c>
      <c r="D344" t="str">
        <f>CLEAN('2025 Original'!D265)</f>
        <v>MPV</v>
      </c>
      <c r="E344" t="str">
        <f>CLEAN('2025 Original'!E265)</f>
        <v>0.01</v>
      </c>
      <c r="F344" t="str">
        <f>CLEAN('2025 Original'!F265)</f>
        <v>31% UK</v>
      </c>
      <c r="G344" t="str">
        <f>CLEAN('2025 Original'!G265)</f>
        <v>19% G</v>
      </c>
      <c r="H344" t="str">
        <f>CLEAN('2025 Original'!H265)</f>
        <v>SL</v>
      </c>
      <c r="I344" t="str">
        <f>CLEAN('2025 Original'!I265)</f>
        <v/>
      </c>
      <c r="J344" t="str">
        <f>CLEAN('2025 Original'!J265)</f>
        <v>UK</v>
      </c>
      <c r="K344" t="str">
        <f>CLEAN('2025 Original'!K265)</f>
        <v/>
      </c>
      <c r="L344" t="str">
        <f>CLEAN('2025 Original'!L265)</f>
        <v>G</v>
      </c>
      <c r="M344" t="str">
        <f>CLEAN('2025 Original'!M265)</f>
        <v/>
      </c>
      <c r="N344" t="str">
        <f t="shared" si="60"/>
        <v>0.01</v>
      </c>
      <c r="O344" s="70">
        <f t="shared" si="61"/>
        <v>0</v>
      </c>
      <c r="P344">
        <f t="shared" si="62"/>
        <v>0</v>
      </c>
      <c r="Q344">
        <f t="shared" si="63"/>
        <v>0</v>
      </c>
      <c r="S344">
        <f t="shared" si="64"/>
        <v>0</v>
      </c>
      <c r="T344">
        <f t="shared" si="65"/>
        <v>0</v>
      </c>
      <c r="U344">
        <f t="shared" si="66"/>
        <v>0</v>
      </c>
      <c r="V344">
        <f t="shared" si="67"/>
        <v>0</v>
      </c>
      <c r="W344">
        <f t="shared" si="68"/>
        <v>0</v>
      </c>
      <c r="X344">
        <f t="shared" si="69"/>
        <v>0</v>
      </c>
      <c r="Y344">
        <f t="shared" si="70"/>
        <v>0.5</v>
      </c>
      <c r="Z344">
        <f t="shared" si="71"/>
        <v>0.5</v>
      </c>
      <c r="AA344" cm="1">
        <f t="array" ref="AA344">SUMPRODUCT((Z344&lt;$Z$2:$Z$225)/COUNTIF($Z$2:$Z$225,$Z$2:$Z$225))+1</f>
        <v>90.999999999999957</v>
      </c>
    </row>
    <row r="345" spans="1:27" x14ac:dyDescent="0.15">
      <c r="A345" t="str">
        <f>CLEAN('2025 Original'!A266)</f>
        <v>Jaguar Land Rover Limited</v>
      </c>
      <c r="B345" t="str">
        <f>CLEAN('2025 Original'!B266)</f>
        <v>Land Rover</v>
      </c>
      <c r="C345" t="str">
        <f>CLEAN('2025 Original'!C266)</f>
        <v>Defender - 130</v>
      </c>
      <c r="D345" t="str">
        <f>CLEAN('2025 Original'!D266)</f>
        <v>MPV</v>
      </c>
      <c r="E345" t="str">
        <f>CLEAN('2025 Original'!E266)</f>
        <v>0.01</v>
      </c>
      <c r="F345" t="str">
        <f>CLEAN('2025 Original'!F266)</f>
        <v>31% UK</v>
      </c>
      <c r="G345" t="str">
        <f>CLEAN('2025 Original'!G266)</f>
        <v>19% G</v>
      </c>
      <c r="H345" t="str">
        <f>CLEAN('2025 Original'!H266)</f>
        <v>SL</v>
      </c>
      <c r="I345" t="str">
        <f>CLEAN('2025 Original'!I266)</f>
        <v/>
      </c>
      <c r="J345" t="str">
        <f>CLEAN('2025 Original'!J266)</f>
        <v>UK</v>
      </c>
      <c r="K345" t="str">
        <f>CLEAN('2025 Original'!K266)</f>
        <v/>
      </c>
      <c r="L345" t="str">
        <f>CLEAN('2025 Original'!L266)</f>
        <v>G</v>
      </c>
      <c r="M345" t="str">
        <f>CLEAN('2025 Original'!M266)</f>
        <v/>
      </c>
      <c r="N345" t="str">
        <f t="shared" si="60"/>
        <v>0.01</v>
      </c>
      <c r="O345" s="70">
        <f t="shared" si="61"/>
        <v>0</v>
      </c>
      <c r="P345">
        <f t="shared" si="62"/>
        <v>0</v>
      </c>
      <c r="Q345">
        <f t="shared" si="63"/>
        <v>0</v>
      </c>
      <c r="S345">
        <f t="shared" si="64"/>
        <v>0</v>
      </c>
      <c r="T345">
        <f t="shared" si="65"/>
        <v>0</v>
      </c>
      <c r="U345">
        <f t="shared" si="66"/>
        <v>0</v>
      </c>
      <c r="V345">
        <f t="shared" si="67"/>
        <v>0</v>
      </c>
      <c r="W345">
        <f t="shared" si="68"/>
        <v>0</v>
      </c>
      <c r="X345">
        <f t="shared" si="69"/>
        <v>0</v>
      </c>
      <c r="Y345">
        <f t="shared" si="70"/>
        <v>0.5</v>
      </c>
      <c r="Z345">
        <f t="shared" si="71"/>
        <v>0.5</v>
      </c>
      <c r="AA345" cm="1">
        <f t="array" ref="AA345">SUMPRODUCT((Z345&lt;$Z$2:$Z$225)/COUNTIF($Z$2:$Z$225,$Z$2:$Z$225))+1</f>
        <v>90.999999999999957</v>
      </c>
    </row>
    <row r="346" spans="1:27" x14ac:dyDescent="0.15">
      <c r="A346" t="str">
        <f>CLEAN('2025 Original'!A267)</f>
        <v>Jaguar Land Rover Limited</v>
      </c>
      <c r="B346" t="str">
        <f>CLEAN('2025 Original'!B267)</f>
        <v>Land Rover</v>
      </c>
      <c r="C346" t="str">
        <f>CLEAN('2025 Original'!C267)</f>
        <v>Defender - 90</v>
      </c>
      <c r="D346" t="str">
        <f>CLEAN('2025 Original'!D267)</f>
        <v>MPV</v>
      </c>
      <c r="E346" t="str">
        <f>CLEAN('2025 Original'!E267)</f>
        <v>0.01</v>
      </c>
      <c r="F346" t="str">
        <f>CLEAN('2025 Original'!F267)</f>
        <v>31% UK</v>
      </c>
      <c r="G346" t="str">
        <f>CLEAN('2025 Original'!G267)</f>
        <v>19% G</v>
      </c>
      <c r="H346" t="str">
        <f>CLEAN('2025 Original'!H267)</f>
        <v>SL</v>
      </c>
      <c r="I346" t="str">
        <f>CLEAN('2025 Original'!I267)</f>
        <v/>
      </c>
      <c r="J346" t="str">
        <f>CLEAN('2025 Original'!J267)</f>
        <v>UK</v>
      </c>
      <c r="K346" t="str">
        <f>CLEAN('2025 Original'!K267)</f>
        <v/>
      </c>
      <c r="L346" t="str">
        <f>CLEAN('2025 Original'!L267)</f>
        <v>G</v>
      </c>
      <c r="M346" t="str">
        <f>CLEAN('2025 Original'!M267)</f>
        <v/>
      </c>
      <c r="N346" t="str">
        <f t="shared" si="60"/>
        <v>0.01</v>
      </c>
      <c r="O346" s="70">
        <f t="shared" si="61"/>
        <v>0</v>
      </c>
      <c r="P346">
        <f t="shared" si="62"/>
        <v>0</v>
      </c>
      <c r="Q346">
        <f t="shared" si="63"/>
        <v>0</v>
      </c>
      <c r="S346">
        <f t="shared" si="64"/>
        <v>0</v>
      </c>
      <c r="T346">
        <f t="shared" si="65"/>
        <v>0</v>
      </c>
      <c r="U346">
        <f t="shared" si="66"/>
        <v>0</v>
      </c>
      <c r="V346">
        <f t="shared" si="67"/>
        <v>0</v>
      </c>
      <c r="W346">
        <f t="shared" si="68"/>
        <v>0</v>
      </c>
      <c r="X346">
        <f t="shared" si="69"/>
        <v>0</v>
      </c>
      <c r="Y346">
        <f t="shared" si="70"/>
        <v>0.5</v>
      </c>
      <c r="Z346">
        <f t="shared" si="71"/>
        <v>0.5</v>
      </c>
      <c r="AA346" cm="1">
        <f t="array" ref="AA346">SUMPRODUCT((Z346&lt;$Z$2:$Z$225)/COUNTIF($Z$2:$Z$225,$Z$2:$Z$225))+1</f>
        <v>90.999999999999957</v>
      </c>
    </row>
    <row r="347" spans="1:27" x14ac:dyDescent="0.15">
      <c r="A347" t="str">
        <f>CLEAN('2025 Original'!A268)</f>
        <v>Jaguar Land Rover Limited</v>
      </c>
      <c r="B347" t="str">
        <f>CLEAN('2025 Original'!B268)</f>
        <v>Land Rover</v>
      </c>
      <c r="C347" t="str">
        <f>CLEAN('2025 Original'!C268)</f>
        <v>Defender - Octa</v>
      </c>
      <c r="D347" t="str">
        <f>CLEAN('2025 Original'!D268)</f>
        <v>MPV</v>
      </c>
      <c r="E347" t="str">
        <f>CLEAN('2025 Original'!E268)</f>
        <v>0.01</v>
      </c>
      <c r="F347" t="str">
        <f>CLEAN('2025 Original'!F268)</f>
        <v>27% UK</v>
      </c>
      <c r="G347" t="str">
        <f>CLEAN('2025 Original'!G268)</f>
        <v>18% G</v>
      </c>
      <c r="H347" t="str">
        <f>CLEAN('2025 Original'!H268)</f>
        <v>SL</v>
      </c>
      <c r="I347" t="str">
        <f>CLEAN('2025 Original'!I268)</f>
        <v/>
      </c>
      <c r="J347" t="str">
        <f>CLEAN('2025 Original'!J268)</f>
        <v>G</v>
      </c>
      <c r="K347" t="str">
        <f>CLEAN('2025 Original'!K268)</f>
        <v/>
      </c>
      <c r="L347" t="str">
        <f>CLEAN('2025 Original'!L268)</f>
        <v>G</v>
      </c>
      <c r="M347" t="str">
        <f>CLEAN('2025 Original'!M268)</f>
        <v/>
      </c>
      <c r="N347" t="str">
        <f t="shared" si="60"/>
        <v>0.01</v>
      </c>
      <c r="O347" s="70">
        <f t="shared" si="61"/>
        <v>0</v>
      </c>
      <c r="P347">
        <f t="shared" si="62"/>
        <v>0</v>
      </c>
      <c r="Q347">
        <f t="shared" si="63"/>
        <v>0</v>
      </c>
      <c r="S347">
        <f t="shared" si="64"/>
        <v>0</v>
      </c>
      <c r="T347">
        <f t="shared" si="65"/>
        <v>0</v>
      </c>
      <c r="U347">
        <f t="shared" si="66"/>
        <v>0</v>
      </c>
      <c r="V347">
        <f t="shared" si="67"/>
        <v>0</v>
      </c>
      <c r="W347">
        <f t="shared" si="68"/>
        <v>0</v>
      </c>
      <c r="X347">
        <f t="shared" si="69"/>
        <v>0</v>
      </c>
      <c r="Y347">
        <f t="shared" si="70"/>
        <v>0.5</v>
      </c>
      <c r="Z347">
        <f t="shared" si="71"/>
        <v>0.5</v>
      </c>
      <c r="AA347" cm="1">
        <f t="array" ref="AA347">SUMPRODUCT((Z347&lt;$Z$2:$Z$225)/COUNTIF($Z$2:$Z$225,$Z$2:$Z$225))+1</f>
        <v>90.999999999999957</v>
      </c>
    </row>
    <row r="348" spans="1:27" x14ac:dyDescent="0.15">
      <c r="A348" t="str">
        <f>CLEAN('2025 Original'!A292)</f>
        <v>Kia Motors</v>
      </c>
      <c r="B348" t="str">
        <f>CLEAN('2025 Original'!B292)</f>
        <v>Kia</v>
      </c>
      <c r="C348" t="str">
        <f>CLEAN('2025 Original'!C292)</f>
        <v>Niro Electric</v>
      </c>
      <c r="D348" t="str">
        <f>CLEAN('2025 Original'!D292)</f>
        <v>MPV</v>
      </c>
      <c r="E348" t="str">
        <f>CLEAN('2025 Original'!E292)</f>
        <v>0.01</v>
      </c>
      <c r="F348" t="str">
        <f>CLEAN('2025 Original'!F292)</f>
        <v>70% K</v>
      </c>
      <c r="G348" t="str">
        <f>CLEAN('2025 Original'!G292)</f>
        <v>25% CH</v>
      </c>
      <c r="H348" t="str">
        <f>CLEAN('2025 Original'!H292)</f>
        <v>K</v>
      </c>
      <c r="I348" t="str">
        <f>CLEAN('2025 Original'!I292)</f>
        <v/>
      </c>
      <c r="J348" t="str">
        <f>CLEAN('2025 Original'!J292)</f>
        <v>K</v>
      </c>
      <c r="K348" t="str">
        <f>CLEAN('2025 Original'!K292)</f>
        <v/>
      </c>
      <c r="L348" t="str">
        <f>CLEAN('2025 Original'!L292)</f>
        <v>K</v>
      </c>
      <c r="M348" t="str">
        <f>CLEAN('2025 Original'!M292)</f>
        <v/>
      </c>
      <c r="N348" t="str">
        <f t="shared" si="60"/>
        <v>0.01</v>
      </c>
      <c r="O348" s="70">
        <f t="shared" si="61"/>
        <v>0</v>
      </c>
      <c r="P348">
        <f t="shared" si="62"/>
        <v>0</v>
      </c>
      <c r="Q348">
        <f t="shared" si="63"/>
        <v>0</v>
      </c>
      <c r="S348">
        <f t="shared" si="64"/>
        <v>0</v>
      </c>
      <c r="T348">
        <f t="shared" si="65"/>
        <v>0</v>
      </c>
      <c r="U348">
        <f t="shared" si="66"/>
        <v>0</v>
      </c>
      <c r="V348">
        <f t="shared" si="67"/>
        <v>0</v>
      </c>
      <c r="W348">
        <f t="shared" si="68"/>
        <v>0</v>
      </c>
      <c r="X348">
        <f t="shared" si="69"/>
        <v>0</v>
      </c>
      <c r="Y348">
        <f t="shared" si="70"/>
        <v>0.5</v>
      </c>
      <c r="Z348">
        <f t="shared" si="71"/>
        <v>0.5</v>
      </c>
      <c r="AA348" cm="1">
        <f t="array" ref="AA348">SUMPRODUCT((Z348&lt;$Z$2:$Z$225)/COUNTIF($Z$2:$Z$225,$Z$2:$Z$225))+1</f>
        <v>90.999999999999957</v>
      </c>
    </row>
    <row r="349" spans="1:27" x14ac:dyDescent="0.15">
      <c r="A349" t="str">
        <f>CLEAN('2025 Original'!A293)</f>
        <v>Kia Motors</v>
      </c>
      <c r="B349" t="str">
        <f>CLEAN('2025 Original'!B293)</f>
        <v>Kia</v>
      </c>
      <c r="C349" t="str">
        <f>CLEAN('2025 Original'!C293)</f>
        <v>Niro Hybrid</v>
      </c>
      <c r="D349" t="str">
        <f>CLEAN('2025 Original'!D293)</f>
        <v>MPV</v>
      </c>
      <c r="E349" t="str">
        <f>CLEAN('2025 Original'!E293)</f>
        <v>0.01</v>
      </c>
      <c r="F349" t="str">
        <f>CLEAN('2025 Original'!F293)</f>
        <v>90% K</v>
      </c>
      <c r="G349" t="str">
        <f>CLEAN('2025 Original'!G293)</f>
        <v/>
      </c>
      <c r="H349" t="str">
        <f>CLEAN('2025 Original'!H293)</f>
        <v>K</v>
      </c>
      <c r="I349" t="str">
        <f>CLEAN('2025 Original'!I293)</f>
        <v/>
      </c>
      <c r="J349" t="str">
        <f>CLEAN('2025 Original'!J293)</f>
        <v>K</v>
      </c>
      <c r="K349" t="str">
        <f>CLEAN('2025 Original'!K293)</f>
        <v/>
      </c>
      <c r="L349" t="str">
        <f>CLEAN('2025 Original'!L293)</f>
        <v>K</v>
      </c>
      <c r="M349" t="str">
        <f>CLEAN('2025 Original'!M293)</f>
        <v/>
      </c>
      <c r="N349" t="str">
        <f t="shared" si="60"/>
        <v>0.01</v>
      </c>
      <c r="O349" s="70">
        <f t="shared" si="61"/>
        <v>0</v>
      </c>
      <c r="P349">
        <f t="shared" si="62"/>
        <v>0</v>
      </c>
      <c r="Q349">
        <f t="shared" si="63"/>
        <v>0</v>
      </c>
      <c r="S349">
        <f t="shared" si="64"/>
        <v>0</v>
      </c>
      <c r="T349">
        <f t="shared" si="65"/>
        <v>0</v>
      </c>
      <c r="U349">
        <f t="shared" si="66"/>
        <v>0</v>
      </c>
      <c r="V349">
        <f t="shared" si="67"/>
        <v>0</v>
      </c>
      <c r="W349">
        <f t="shared" si="68"/>
        <v>0</v>
      </c>
      <c r="X349">
        <f t="shared" si="69"/>
        <v>0</v>
      </c>
      <c r="Y349">
        <f t="shared" si="70"/>
        <v>0.5</v>
      </c>
      <c r="Z349">
        <f t="shared" si="71"/>
        <v>0.5</v>
      </c>
      <c r="AA349" cm="1">
        <f t="array" ref="AA349">SUMPRODUCT((Z349&lt;$Z$2:$Z$225)/COUNTIF($Z$2:$Z$225,$Z$2:$Z$225))+1</f>
        <v>90.999999999999957</v>
      </c>
    </row>
    <row r="350" spans="1:27" x14ac:dyDescent="0.15">
      <c r="A350" t="str">
        <f>CLEAN('2025 Original'!A294)</f>
        <v>Kia Motors</v>
      </c>
      <c r="B350" t="str">
        <f>CLEAN('2025 Original'!B294)</f>
        <v>Kia</v>
      </c>
      <c r="C350" t="str">
        <f>CLEAN('2025 Original'!C294)</f>
        <v>Niro Plug-In Hybrid</v>
      </c>
      <c r="D350" t="str">
        <f>CLEAN('2025 Original'!D294)</f>
        <v>MPV</v>
      </c>
      <c r="E350" t="str">
        <f>CLEAN('2025 Original'!E294)</f>
        <v>0.01</v>
      </c>
      <c r="F350" t="str">
        <f>CLEAN('2025 Original'!F294)</f>
        <v>90% K</v>
      </c>
      <c r="G350" t="str">
        <f>CLEAN('2025 Original'!G294)</f>
        <v/>
      </c>
      <c r="H350" t="str">
        <f>CLEAN('2025 Original'!H294)</f>
        <v>K</v>
      </c>
      <c r="I350" t="str">
        <f>CLEAN('2025 Original'!I294)</f>
        <v/>
      </c>
      <c r="J350" t="str">
        <f>CLEAN('2025 Original'!J294)</f>
        <v>K</v>
      </c>
      <c r="K350" t="str">
        <f>CLEAN('2025 Original'!K294)</f>
        <v/>
      </c>
      <c r="L350" t="str">
        <f>CLEAN('2025 Original'!L294)</f>
        <v>K</v>
      </c>
      <c r="M350" t="str">
        <f>CLEAN('2025 Original'!M294)</f>
        <v/>
      </c>
      <c r="N350" t="str">
        <f t="shared" si="60"/>
        <v>0.01</v>
      </c>
      <c r="O350" s="70">
        <f t="shared" si="61"/>
        <v>0</v>
      </c>
      <c r="P350">
        <f t="shared" si="62"/>
        <v>0</v>
      </c>
      <c r="Q350">
        <f t="shared" si="63"/>
        <v>0</v>
      </c>
      <c r="S350">
        <f t="shared" si="64"/>
        <v>0</v>
      </c>
      <c r="T350">
        <f t="shared" si="65"/>
        <v>0</v>
      </c>
      <c r="U350">
        <f t="shared" si="66"/>
        <v>0</v>
      </c>
      <c r="V350">
        <f t="shared" si="67"/>
        <v>0</v>
      </c>
      <c r="W350">
        <f t="shared" si="68"/>
        <v>0</v>
      </c>
      <c r="X350">
        <f t="shared" si="69"/>
        <v>0</v>
      </c>
      <c r="Y350">
        <f t="shared" si="70"/>
        <v>0.5</v>
      </c>
      <c r="Z350">
        <f t="shared" si="71"/>
        <v>0.5</v>
      </c>
      <c r="AA350" cm="1">
        <f t="array" ref="AA350">SUMPRODUCT((Z350&lt;$Z$2:$Z$225)/COUNTIF($Z$2:$Z$225,$Z$2:$Z$225))+1</f>
        <v>90.999999999999957</v>
      </c>
    </row>
    <row r="351" spans="1:27" x14ac:dyDescent="0.15">
      <c r="A351" t="str">
        <f>CLEAN('2025 Original'!A295)</f>
        <v>Kia Motors</v>
      </c>
      <c r="B351" t="str">
        <f>CLEAN('2025 Original'!B295)</f>
        <v>Kia</v>
      </c>
      <c r="C351" t="str">
        <f>CLEAN('2025 Original'!C295)</f>
        <v>Seltos</v>
      </c>
      <c r="D351" t="str">
        <f>CLEAN('2025 Original'!D295)</f>
        <v>MPV</v>
      </c>
      <c r="E351" t="str">
        <f>CLEAN('2025 Original'!E295)</f>
        <v>0.01</v>
      </c>
      <c r="F351" t="str">
        <f>CLEAN('2025 Original'!F295)</f>
        <v>90% K</v>
      </c>
      <c r="G351" t="str">
        <f>CLEAN('2025 Original'!G295)</f>
        <v/>
      </c>
      <c r="H351" t="str">
        <f>CLEAN('2025 Original'!H295)</f>
        <v>K</v>
      </c>
      <c r="I351" t="str">
        <f>CLEAN('2025 Original'!I295)</f>
        <v/>
      </c>
      <c r="J351" t="str">
        <f>CLEAN('2025 Original'!J295)</f>
        <v>K</v>
      </c>
      <c r="K351" t="str">
        <f>CLEAN('2025 Original'!K295)</f>
        <v/>
      </c>
      <c r="L351" t="str">
        <f>CLEAN('2025 Original'!L295)</f>
        <v>K</v>
      </c>
      <c r="M351" t="str">
        <f>CLEAN('2025 Original'!M295)</f>
        <v>K</v>
      </c>
      <c r="N351" t="str">
        <f t="shared" si="60"/>
        <v>0.01</v>
      </c>
      <c r="O351" s="70">
        <f t="shared" si="61"/>
        <v>0</v>
      </c>
      <c r="P351">
        <f t="shared" si="62"/>
        <v>0</v>
      </c>
      <c r="Q351">
        <f t="shared" si="63"/>
        <v>0</v>
      </c>
      <c r="S351">
        <f t="shared" si="64"/>
        <v>0</v>
      </c>
      <c r="T351">
        <f t="shared" si="65"/>
        <v>0</v>
      </c>
      <c r="U351">
        <f t="shared" si="66"/>
        <v>0</v>
      </c>
      <c r="V351">
        <f t="shared" si="67"/>
        <v>0</v>
      </c>
      <c r="W351">
        <f t="shared" si="68"/>
        <v>0</v>
      </c>
      <c r="X351">
        <f t="shared" si="69"/>
        <v>0</v>
      </c>
      <c r="Y351">
        <f t="shared" si="70"/>
        <v>0.5</v>
      </c>
      <c r="Z351">
        <f t="shared" si="71"/>
        <v>0.5</v>
      </c>
      <c r="AA351" cm="1">
        <f t="array" ref="AA351">SUMPRODUCT((Z351&lt;$Z$2:$Z$225)/COUNTIF($Z$2:$Z$225,$Z$2:$Z$225))+1</f>
        <v>90.999999999999957</v>
      </c>
    </row>
    <row r="352" spans="1:27" x14ac:dyDescent="0.15">
      <c r="A352" t="str">
        <f>CLEAN('2025 Original'!A297)</f>
        <v>Kia Motors</v>
      </c>
      <c r="B352" t="str">
        <f>CLEAN('2025 Original'!B297)</f>
        <v>Kia</v>
      </c>
      <c r="C352" t="str">
        <f>CLEAN('2025 Original'!C297)</f>
        <v>Sorento Hybrid</v>
      </c>
      <c r="D352" t="str">
        <f>CLEAN('2025 Original'!D297)</f>
        <v>MPV</v>
      </c>
      <c r="E352" t="str">
        <f>CLEAN('2025 Original'!E297)</f>
        <v>0.01</v>
      </c>
      <c r="F352" t="str">
        <f>CLEAN('2025 Original'!F297)</f>
        <v>95% K</v>
      </c>
      <c r="G352" t="str">
        <f>CLEAN('2025 Original'!G297)</f>
        <v/>
      </c>
      <c r="H352" t="str">
        <f>CLEAN('2025 Original'!H297)</f>
        <v>K</v>
      </c>
      <c r="I352" t="str">
        <f>CLEAN('2025 Original'!I297)</f>
        <v/>
      </c>
      <c r="J352" t="str">
        <f>CLEAN('2025 Original'!J297)</f>
        <v>K</v>
      </c>
      <c r="K352" t="str">
        <f>CLEAN('2025 Original'!K297)</f>
        <v/>
      </c>
      <c r="L352" t="str">
        <f>CLEAN('2025 Original'!L297)</f>
        <v>K</v>
      </c>
      <c r="M352" t="str">
        <f>CLEAN('2025 Original'!M297)</f>
        <v/>
      </c>
      <c r="N352" t="str">
        <f t="shared" si="60"/>
        <v>0.01</v>
      </c>
      <c r="O352" s="70">
        <f t="shared" si="61"/>
        <v>0</v>
      </c>
      <c r="P352">
        <f t="shared" si="62"/>
        <v>0</v>
      </c>
      <c r="Q352">
        <f t="shared" si="63"/>
        <v>0</v>
      </c>
      <c r="S352">
        <f t="shared" si="64"/>
        <v>0</v>
      </c>
      <c r="T352">
        <f t="shared" si="65"/>
        <v>0</v>
      </c>
      <c r="U352">
        <f t="shared" si="66"/>
        <v>0</v>
      </c>
      <c r="V352">
        <f t="shared" si="67"/>
        <v>0</v>
      </c>
      <c r="W352">
        <f t="shared" si="68"/>
        <v>0</v>
      </c>
      <c r="X352">
        <f t="shared" si="69"/>
        <v>0</v>
      </c>
      <c r="Y352">
        <f t="shared" si="70"/>
        <v>0.5</v>
      </c>
      <c r="Z352">
        <f t="shared" si="71"/>
        <v>0.5</v>
      </c>
      <c r="AA352" cm="1">
        <f t="array" ref="AA352">SUMPRODUCT((Z352&lt;$Z$2:$Z$225)/COUNTIF($Z$2:$Z$225,$Z$2:$Z$225))+1</f>
        <v>90.999999999999957</v>
      </c>
    </row>
    <row r="353" spans="1:27" x14ac:dyDescent="0.15">
      <c r="A353" t="str">
        <f>CLEAN('2025 Original'!A299)</f>
        <v>Kia Motors</v>
      </c>
      <c r="B353" t="str">
        <f>CLEAN('2025 Original'!B299)</f>
        <v>Kia</v>
      </c>
      <c r="C353" t="str">
        <f>CLEAN('2025 Original'!C299)</f>
        <v>Soul</v>
      </c>
      <c r="D353" t="str">
        <f>CLEAN('2025 Original'!D299)</f>
        <v>MPV</v>
      </c>
      <c r="E353" t="str">
        <f>CLEAN('2025 Original'!E299)</f>
        <v>0.01</v>
      </c>
      <c r="F353" t="str">
        <f>CLEAN('2025 Original'!F299)</f>
        <v>90% K</v>
      </c>
      <c r="G353" t="str">
        <f>CLEAN('2025 Original'!G299)</f>
        <v/>
      </c>
      <c r="H353" t="str">
        <f>CLEAN('2025 Original'!H299)</f>
        <v>K</v>
      </c>
      <c r="I353" t="str">
        <f>CLEAN('2025 Original'!I299)</f>
        <v/>
      </c>
      <c r="J353" t="str">
        <f>CLEAN('2025 Original'!J299)</f>
        <v>K</v>
      </c>
      <c r="K353" t="str">
        <f>CLEAN('2025 Original'!K299)</f>
        <v/>
      </c>
      <c r="L353" t="str">
        <f>CLEAN('2025 Original'!L299)</f>
        <v>K</v>
      </c>
      <c r="M353" t="str">
        <f>CLEAN('2025 Original'!M299)</f>
        <v/>
      </c>
      <c r="N353" t="str">
        <f t="shared" si="60"/>
        <v>0.01</v>
      </c>
      <c r="O353" s="70">
        <f t="shared" si="61"/>
        <v>0</v>
      </c>
      <c r="P353">
        <f t="shared" si="62"/>
        <v>0</v>
      </c>
      <c r="Q353">
        <f t="shared" si="63"/>
        <v>0</v>
      </c>
      <c r="S353">
        <f t="shared" si="64"/>
        <v>0</v>
      </c>
      <c r="T353">
        <f t="shared" si="65"/>
        <v>0</v>
      </c>
      <c r="U353">
        <f t="shared" si="66"/>
        <v>0</v>
      </c>
      <c r="V353">
        <f t="shared" si="67"/>
        <v>0</v>
      </c>
      <c r="W353">
        <f t="shared" si="68"/>
        <v>0</v>
      </c>
      <c r="X353">
        <f t="shared" si="69"/>
        <v>0</v>
      </c>
      <c r="Y353">
        <f t="shared" si="70"/>
        <v>0.5</v>
      </c>
      <c r="Z353">
        <f t="shared" si="71"/>
        <v>0.5</v>
      </c>
      <c r="AA353" cm="1">
        <f t="array" ref="AA353">SUMPRODUCT((Z353&lt;$Z$2:$Z$225)/COUNTIF($Z$2:$Z$225,$Z$2:$Z$225))+1</f>
        <v>90.999999999999957</v>
      </c>
    </row>
    <row r="354" spans="1:27" x14ac:dyDescent="0.15">
      <c r="A354" t="str">
        <f>CLEAN('2025 Original'!A302)</f>
        <v>Kia Motors</v>
      </c>
      <c r="B354" t="str">
        <f>CLEAN('2025 Original'!B302)</f>
        <v>Kia</v>
      </c>
      <c r="C354" t="str">
        <f>CLEAN('2025 Original'!C302)</f>
        <v>Sportage Hybrid</v>
      </c>
      <c r="D354" t="str">
        <f>CLEAN('2025 Original'!D302)</f>
        <v>MPV</v>
      </c>
      <c r="E354" t="str">
        <f>CLEAN('2025 Original'!E302)</f>
        <v>0.01</v>
      </c>
      <c r="F354" t="str">
        <f>CLEAN('2025 Original'!F302)</f>
        <v>90% K</v>
      </c>
      <c r="G354" t="str">
        <f>CLEAN('2025 Original'!G302)</f>
        <v/>
      </c>
      <c r="H354" t="str">
        <f>CLEAN('2025 Original'!H302)</f>
        <v>K</v>
      </c>
      <c r="I354" t="str">
        <f>CLEAN('2025 Original'!I302)</f>
        <v/>
      </c>
      <c r="J354" t="str">
        <f>CLEAN('2025 Original'!J302)</f>
        <v>K</v>
      </c>
      <c r="K354" t="str">
        <f>CLEAN('2025 Original'!K302)</f>
        <v/>
      </c>
      <c r="L354" t="str">
        <f>CLEAN('2025 Original'!L302)</f>
        <v>K</v>
      </c>
      <c r="M354" t="str">
        <f>CLEAN('2025 Original'!M302)</f>
        <v/>
      </c>
      <c r="N354" t="str">
        <f t="shared" si="60"/>
        <v>0.01</v>
      </c>
      <c r="O354" s="70">
        <f t="shared" si="61"/>
        <v>0</v>
      </c>
      <c r="P354">
        <f t="shared" si="62"/>
        <v>0</v>
      </c>
      <c r="Q354">
        <f t="shared" si="63"/>
        <v>0</v>
      </c>
      <c r="S354">
        <f t="shared" si="64"/>
        <v>0</v>
      </c>
      <c r="T354">
        <f t="shared" si="65"/>
        <v>0</v>
      </c>
      <c r="U354">
        <f t="shared" si="66"/>
        <v>0</v>
      </c>
      <c r="V354">
        <f t="shared" si="67"/>
        <v>0</v>
      </c>
      <c r="W354">
        <f t="shared" si="68"/>
        <v>0</v>
      </c>
      <c r="X354">
        <f t="shared" si="69"/>
        <v>0</v>
      </c>
      <c r="Y354">
        <f t="shared" si="70"/>
        <v>0.5</v>
      </c>
      <c r="Z354">
        <f t="shared" si="71"/>
        <v>0.5</v>
      </c>
      <c r="AA354" cm="1">
        <f t="array" ref="AA354">SUMPRODUCT((Z354&lt;$Z$2:$Z$225)/COUNTIF($Z$2:$Z$225,$Z$2:$Z$225))+1</f>
        <v>90.999999999999957</v>
      </c>
    </row>
    <row r="355" spans="1:27" x14ac:dyDescent="0.15">
      <c r="A355" t="str">
        <f>CLEAN('2025 Original'!A305)</f>
        <v>Lamborghini</v>
      </c>
      <c r="B355" t="str">
        <f>CLEAN('2025 Original'!B305)</f>
        <v>Lamborghini</v>
      </c>
      <c r="C355" t="str">
        <f>CLEAN('2025 Original'!C305)</f>
        <v>Revuelto</v>
      </c>
      <c r="D355" t="str">
        <f>CLEAN('2025 Original'!D305)</f>
        <v>PC</v>
      </c>
      <c r="E355" t="str">
        <f>CLEAN('2025 Original'!E305)</f>
        <v>0.01</v>
      </c>
      <c r="F355" t="str">
        <f>CLEAN('2025 Original'!F305)</f>
        <v>44% I</v>
      </c>
      <c r="G355" t="str">
        <f>CLEAN('2025 Original'!G305)</f>
        <v>27% G</v>
      </c>
      <c r="H355" t="str">
        <f>CLEAN('2025 Original'!H305)</f>
        <v>I</v>
      </c>
      <c r="I355" t="str">
        <f>CLEAN('2025 Original'!I305)</f>
        <v/>
      </c>
      <c r="J355" t="str">
        <f>CLEAN('2025 Original'!J305)</f>
        <v>I</v>
      </c>
      <c r="K355" t="str">
        <f>CLEAN('2025 Original'!K305)</f>
        <v/>
      </c>
      <c r="L355" t="str">
        <f>CLEAN('2025 Original'!L305)</f>
        <v>I</v>
      </c>
      <c r="M355" t="str">
        <f>CLEAN('2025 Original'!M305)</f>
        <v/>
      </c>
      <c r="N355" t="str">
        <f t="shared" si="60"/>
        <v>0.01</v>
      </c>
      <c r="O355" s="70">
        <f t="shared" si="61"/>
        <v>0</v>
      </c>
      <c r="P355">
        <f t="shared" si="62"/>
        <v>0</v>
      </c>
      <c r="Q355">
        <f t="shared" si="63"/>
        <v>0</v>
      </c>
      <c r="S355">
        <f t="shared" si="64"/>
        <v>0</v>
      </c>
      <c r="T355">
        <f t="shared" si="65"/>
        <v>0</v>
      </c>
      <c r="U355">
        <f t="shared" si="66"/>
        <v>0</v>
      </c>
      <c r="V355">
        <f t="shared" si="67"/>
        <v>0</v>
      </c>
      <c r="W355">
        <f t="shared" si="68"/>
        <v>0</v>
      </c>
      <c r="X355">
        <f t="shared" si="69"/>
        <v>0</v>
      </c>
      <c r="Y355">
        <f t="shared" si="70"/>
        <v>0.5</v>
      </c>
      <c r="Z355">
        <f t="shared" si="71"/>
        <v>0.5</v>
      </c>
      <c r="AA355" cm="1">
        <f t="array" ref="AA355">SUMPRODUCT((Z355&lt;$Z$2:$Z$225)/COUNTIF($Z$2:$Z$225,$Z$2:$Z$225))+1</f>
        <v>90.999999999999957</v>
      </c>
    </row>
    <row r="356" spans="1:27" x14ac:dyDescent="0.15">
      <c r="A356" t="str">
        <f>CLEAN('2025 Original'!A306)</f>
        <v>Lamborghini</v>
      </c>
      <c r="B356" t="str">
        <f>CLEAN('2025 Original'!B306)</f>
        <v>Lamborghini</v>
      </c>
      <c r="C356" t="str">
        <f>CLEAN('2025 Original'!C306)</f>
        <v>URUS SE</v>
      </c>
      <c r="D356" t="str">
        <f>CLEAN('2025 Original'!D306)</f>
        <v>MPV</v>
      </c>
      <c r="E356" t="str">
        <f>CLEAN('2025 Original'!E306)</f>
        <v>0.01</v>
      </c>
      <c r="F356" t="str">
        <f>CLEAN('2025 Original'!F306)</f>
        <v>63% G</v>
      </c>
      <c r="G356" t="str">
        <f>CLEAN('2025 Original'!G306)</f>
        <v/>
      </c>
      <c r="H356" t="str">
        <f>CLEAN('2025 Original'!H306)</f>
        <v>I</v>
      </c>
      <c r="I356" t="str">
        <f>CLEAN('2025 Original'!I306)</f>
        <v/>
      </c>
      <c r="J356" t="str">
        <f>CLEAN('2025 Original'!J306)</f>
        <v>G</v>
      </c>
      <c r="K356" t="str">
        <f>CLEAN('2025 Original'!K306)</f>
        <v/>
      </c>
      <c r="L356" t="str">
        <f>CLEAN('2025 Original'!L306)</f>
        <v>G</v>
      </c>
      <c r="M356" t="str">
        <f>CLEAN('2025 Original'!M306)</f>
        <v/>
      </c>
      <c r="N356" t="str">
        <f t="shared" si="60"/>
        <v>0.01</v>
      </c>
      <c r="O356" s="70">
        <f t="shared" si="61"/>
        <v>0</v>
      </c>
      <c r="P356">
        <f t="shared" si="62"/>
        <v>0</v>
      </c>
      <c r="Q356">
        <f t="shared" si="63"/>
        <v>0</v>
      </c>
      <c r="S356">
        <f t="shared" si="64"/>
        <v>0</v>
      </c>
      <c r="T356">
        <f t="shared" si="65"/>
        <v>0</v>
      </c>
      <c r="U356">
        <f t="shared" si="66"/>
        <v>0</v>
      </c>
      <c r="V356">
        <f t="shared" si="67"/>
        <v>0</v>
      </c>
      <c r="W356">
        <f t="shared" si="68"/>
        <v>0</v>
      </c>
      <c r="X356">
        <f t="shared" si="69"/>
        <v>0</v>
      </c>
      <c r="Y356">
        <f t="shared" si="70"/>
        <v>0.5</v>
      </c>
      <c r="Z356">
        <f t="shared" si="71"/>
        <v>0.5</v>
      </c>
      <c r="AA356" cm="1">
        <f t="array" ref="AA356">SUMPRODUCT((Z356&lt;$Z$2:$Z$225)/COUNTIF($Z$2:$Z$225,$Z$2:$Z$225))+1</f>
        <v>90.999999999999957</v>
      </c>
    </row>
    <row r="357" spans="1:27" x14ac:dyDescent="0.15">
      <c r="A357" t="str">
        <f>CLEAN('2025 Original'!A388)</f>
        <v>Mitsubishi Motors Corporation</v>
      </c>
      <c r="B357" t="str">
        <f>CLEAN('2025 Original'!B388)</f>
        <v>Mitsubishi</v>
      </c>
      <c r="C357" t="str">
        <f>CLEAN('2025 Original'!C388)</f>
        <v>Outlander Sport SEL</v>
      </c>
      <c r="D357" t="str">
        <f>CLEAN('2025 Original'!D388)</f>
        <v>MPV</v>
      </c>
      <c r="E357" t="str">
        <f>CLEAN('2025 Original'!E388)</f>
        <v>0.01</v>
      </c>
      <c r="F357" t="str">
        <f>CLEAN('2025 Original'!F388)</f>
        <v>95% J</v>
      </c>
      <c r="G357" t="str">
        <f>CLEAN('2025 Original'!G388)</f>
        <v/>
      </c>
      <c r="H357" t="str">
        <f>CLEAN('2025 Original'!H388)</f>
        <v>J</v>
      </c>
      <c r="I357" t="str">
        <f>CLEAN('2025 Original'!I388)</f>
        <v/>
      </c>
      <c r="J357" t="str">
        <f>CLEAN('2025 Original'!J388)</f>
        <v>J</v>
      </c>
      <c r="K357" t="str">
        <f>CLEAN('2025 Original'!K388)</f>
        <v/>
      </c>
      <c r="L357" t="str">
        <f>CLEAN('2025 Original'!L388)</f>
        <v>J</v>
      </c>
      <c r="M357" t="str">
        <f>CLEAN('2025 Original'!M388)</f>
        <v/>
      </c>
      <c r="N357" t="str">
        <f t="shared" si="60"/>
        <v>0.01</v>
      </c>
      <c r="O357" s="70">
        <f t="shared" si="61"/>
        <v>0</v>
      </c>
      <c r="P357">
        <f t="shared" si="62"/>
        <v>0</v>
      </c>
      <c r="Q357">
        <f t="shared" si="63"/>
        <v>0</v>
      </c>
      <c r="S357">
        <f t="shared" si="64"/>
        <v>0</v>
      </c>
      <c r="T357">
        <f t="shared" si="65"/>
        <v>0</v>
      </c>
      <c r="U357">
        <f t="shared" si="66"/>
        <v>0</v>
      </c>
      <c r="V357">
        <f t="shared" si="67"/>
        <v>0</v>
      </c>
      <c r="W357">
        <f t="shared" si="68"/>
        <v>0</v>
      </c>
      <c r="X357">
        <f t="shared" si="69"/>
        <v>0</v>
      </c>
      <c r="Y357">
        <f t="shared" si="70"/>
        <v>0.5</v>
      </c>
      <c r="Z357">
        <f t="shared" si="71"/>
        <v>0.5</v>
      </c>
      <c r="AA357" cm="1">
        <f t="array" ref="AA357">SUMPRODUCT((Z357&lt;$Z$2:$Z$225)/COUNTIF($Z$2:$Z$225,$Z$2:$Z$225))+1</f>
        <v>90.999999999999957</v>
      </c>
    </row>
    <row r="358" spans="1:27" x14ac:dyDescent="0.15">
      <c r="A358" t="str">
        <f>CLEAN('2025 Original'!A408)</f>
        <v>Polestar</v>
      </c>
      <c r="B358" t="str">
        <f>CLEAN('2025 Original'!B408)</f>
        <v>Polestar</v>
      </c>
      <c r="C358" t="str">
        <f>CLEAN('2025 Original'!C408)</f>
        <v>Polestar 2</v>
      </c>
      <c r="D358" t="str">
        <f>CLEAN('2025 Original'!D408)</f>
        <v>PC</v>
      </c>
      <c r="E358" t="str">
        <f>CLEAN('2025 Original'!E408)</f>
        <v>0.01</v>
      </c>
      <c r="F358" t="str">
        <f>CLEAN('2025 Original'!F408)</f>
        <v>95% CH</v>
      </c>
      <c r="G358" t="str">
        <f>CLEAN('2025 Original'!G408)</f>
        <v/>
      </c>
      <c r="H358" t="str">
        <f>CLEAN('2025 Original'!H408)</f>
        <v>CH</v>
      </c>
      <c r="I358" t="str">
        <f>CLEAN('2025 Original'!I408)</f>
        <v/>
      </c>
      <c r="J358" t="str">
        <f>CLEAN('2025 Original'!J408)</f>
        <v>CH</v>
      </c>
      <c r="K358" t="str">
        <f>CLEAN('2025 Original'!K408)</f>
        <v/>
      </c>
      <c r="L358" t="str">
        <f>CLEAN('2025 Original'!L408)</f>
        <v>CH</v>
      </c>
      <c r="M358" t="str">
        <f>CLEAN('2025 Original'!M408)</f>
        <v/>
      </c>
      <c r="N358" t="str">
        <f t="shared" si="60"/>
        <v>0.01</v>
      </c>
      <c r="O358" s="70">
        <f t="shared" si="61"/>
        <v>0</v>
      </c>
      <c r="P358">
        <f t="shared" si="62"/>
        <v>0</v>
      </c>
      <c r="Q358">
        <f t="shared" si="63"/>
        <v>0</v>
      </c>
      <c r="S358">
        <f t="shared" si="64"/>
        <v>0</v>
      </c>
      <c r="T358">
        <f t="shared" si="65"/>
        <v>0</v>
      </c>
      <c r="U358">
        <f t="shared" si="66"/>
        <v>0</v>
      </c>
      <c r="V358">
        <f t="shared" si="67"/>
        <v>0</v>
      </c>
      <c r="W358">
        <f t="shared" si="68"/>
        <v>0</v>
      </c>
      <c r="X358">
        <f t="shared" si="69"/>
        <v>0</v>
      </c>
      <c r="Y358">
        <f t="shared" si="70"/>
        <v>0.5</v>
      </c>
      <c r="Z358">
        <f t="shared" si="71"/>
        <v>0.5</v>
      </c>
      <c r="AA358" cm="1">
        <f t="array" ref="AA358">SUMPRODUCT((Z358&lt;$Z$2:$Z$225)/COUNTIF($Z$2:$Z$225,$Z$2:$Z$225))+1</f>
        <v>90.999999999999957</v>
      </c>
    </row>
    <row r="359" spans="1:27" x14ac:dyDescent="0.15">
      <c r="A359" t="str">
        <f>CLEAN('2025 Original'!A409)</f>
        <v>Polestar</v>
      </c>
      <c r="B359" t="str">
        <f>CLEAN('2025 Original'!B409)</f>
        <v>Polestar</v>
      </c>
      <c r="C359" t="str">
        <f>CLEAN('2025 Original'!C409)</f>
        <v>Polestar 3</v>
      </c>
      <c r="D359" t="str">
        <f>CLEAN('2025 Original'!D409)</f>
        <v>MPV</v>
      </c>
      <c r="E359" t="str">
        <f>CLEAN('2025 Original'!E409)</f>
        <v>0.01</v>
      </c>
      <c r="F359" t="str">
        <f>CLEAN('2025 Original'!F409)</f>
        <v>95% CH</v>
      </c>
      <c r="G359" t="str">
        <f>CLEAN('2025 Original'!G409)</f>
        <v/>
      </c>
      <c r="H359" t="str">
        <f>CLEAN('2025 Original'!H409)</f>
        <v>CH</v>
      </c>
      <c r="I359" t="str">
        <f>CLEAN('2025 Original'!I409)</f>
        <v/>
      </c>
      <c r="J359" t="str">
        <f>CLEAN('2025 Original'!J409)</f>
        <v>CH</v>
      </c>
      <c r="K359" t="str">
        <f>CLEAN('2025 Original'!K409)</f>
        <v/>
      </c>
      <c r="L359" t="str">
        <f>CLEAN('2025 Original'!L409)</f>
        <v>CH</v>
      </c>
      <c r="M359" t="str">
        <f>CLEAN('2025 Original'!M409)</f>
        <v/>
      </c>
      <c r="N359" t="str">
        <f t="shared" si="60"/>
        <v>0.01</v>
      </c>
      <c r="O359" s="70">
        <f t="shared" si="61"/>
        <v>0</v>
      </c>
      <c r="P359">
        <f t="shared" si="62"/>
        <v>0</v>
      </c>
      <c r="Q359">
        <f t="shared" si="63"/>
        <v>0</v>
      </c>
      <c r="S359">
        <f t="shared" si="64"/>
        <v>0</v>
      </c>
      <c r="T359">
        <f t="shared" si="65"/>
        <v>0</v>
      </c>
      <c r="U359">
        <f t="shared" si="66"/>
        <v>0</v>
      </c>
      <c r="V359">
        <f t="shared" si="67"/>
        <v>0</v>
      </c>
      <c r="W359">
        <f t="shared" si="68"/>
        <v>0</v>
      </c>
      <c r="X359">
        <f t="shared" si="69"/>
        <v>0</v>
      </c>
      <c r="Y359">
        <f t="shared" si="70"/>
        <v>0.5</v>
      </c>
      <c r="Z359">
        <f t="shared" si="71"/>
        <v>0.5</v>
      </c>
      <c r="AA359" cm="1">
        <f t="array" ref="AA359">SUMPRODUCT((Z359&lt;$Z$2:$Z$225)/COUNTIF($Z$2:$Z$225,$Z$2:$Z$225))+1</f>
        <v>90.999999999999957</v>
      </c>
    </row>
    <row r="360" spans="1:27" x14ac:dyDescent="0.15">
      <c r="A360" t="str">
        <f>CLEAN('2025 Original'!A444)</f>
        <v>Rolls-Royce Motor</v>
      </c>
      <c r="B360" t="str">
        <f>CLEAN('2025 Original'!B444)</f>
        <v>Rolls-Royce</v>
      </c>
      <c r="C360" t="str">
        <f>CLEAN('2025 Original'!C444)</f>
        <v>Cullinan</v>
      </c>
      <c r="D360" t="str">
        <f>CLEAN('2025 Original'!D444)</f>
        <v>MPV</v>
      </c>
      <c r="E360" t="str">
        <f>CLEAN('2025 Original'!E444)</f>
        <v>0.01</v>
      </c>
      <c r="F360" t="str">
        <f>CLEAN('2025 Original'!F444)</f>
        <v>35% G</v>
      </c>
      <c r="G360" t="str">
        <f>CLEAN('2025 Original'!G444)</f>
        <v/>
      </c>
      <c r="H360" t="str">
        <f>CLEAN('2025 Original'!H444)</f>
        <v>UK</v>
      </c>
      <c r="I360" t="str">
        <f>CLEAN('2025 Original'!I444)</f>
        <v/>
      </c>
      <c r="J360" t="str">
        <f>CLEAN('2025 Original'!J444)</f>
        <v>G</v>
      </c>
      <c r="K360" t="str">
        <f>CLEAN('2025 Original'!K444)</f>
        <v/>
      </c>
      <c r="L360" t="str">
        <f>CLEAN('2025 Original'!L444)</f>
        <v>G</v>
      </c>
      <c r="M360" t="str">
        <f>CLEAN('2025 Original'!M444)</f>
        <v/>
      </c>
      <c r="N360" t="str">
        <f t="shared" si="60"/>
        <v>0.01</v>
      </c>
      <c r="O360" s="70">
        <f t="shared" si="61"/>
        <v>0</v>
      </c>
      <c r="P360">
        <f t="shared" si="62"/>
        <v>0</v>
      </c>
      <c r="Q360">
        <f t="shared" si="63"/>
        <v>0</v>
      </c>
      <c r="S360">
        <f t="shared" si="64"/>
        <v>0</v>
      </c>
      <c r="T360">
        <f t="shared" si="65"/>
        <v>0</v>
      </c>
      <c r="U360">
        <f t="shared" si="66"/>
        <v>0</v>
      </c>
      <c r="V360">
        <f t="shared" si="67"/>
        <v>0</v>
      </c>
      <c r="W360">
        <f t="shared" si="68"/>
        <v>0</v>
      </c>
      <c r="X360">
        <f t="shared" si="69"/>
        <v>0</v>
      </c>
      <c r="Y360">
        <f t="shared" si="70"/>
        <v>0.5</v>
      </c>
      <c r="Z360">
        <f t="shared" si="71"/>
        <v>0.5</v>
      </c>
      <c r="AA360" cm="1">
        <f t="array" ref="AA360">SUMPRODUCT((Z360&lt;$Z$2:$Z$225)/COUNTIF($Z$2:$Z$225,$Z$2:$Z$225))+1</f>
        <v>90.999999999999957</v>
      </c>
    </row>
    <row r="361" spans="1:27" x14ac:dyDescent="0.15">
      <c r="A361" t="str">
        <f>CLEAN('2025 Original'!A445)</f>
        <v>Rolls-Royce Motor</v>
      </c>
      <c r="B361" t="str">
        <f>CLEAN('2025 Original'!B445)</f>
        <v>Rolls-Royce</v>
      </c>
      <c r="C361" t="str">
        <f>CLEAN('2025 Original'!C445)</f>
        <v>Ghost</v>
      </c>
      <c r="D361" t="str">
        <f>CLEAN('2025 Original'!D445)</f>
        <v>PC</v>
      </c>
      <c r="E361" t="str">
        <f>CLEAN('2025 Original'!E445)</f>
        <v>0.01</v>
      </c>
      <c r="F361" t="str">
        <f>CLEAN('2025 Original'!F445)</f>
        <v>44% G</v>
      </c>
      <c r="G361" t="str">
        <f>CLEAN('2025 Original'!G445)</f>
        <v/>
      </c>
      <c r="H361" t="str">
        <f>CLEAN('2025 Original'!H445)</f>
        <v>UK</v>
      </c>
      <c r="I361" t="str">
        <f>CLEAN('2025 Original'!I445)</f>
        <v/>
      </c>
      <c r="J361" t="str">
        <f>CLEAN('2025 Original'!J445)</f>
        <v>G</v>
      </c>
      <c r="K361" t="str">
        <f>CLEAN('2025 Original'!K445)</f>
        <v/>
      </c>
      <c r="L361" t="str">
        <f>CLEAN('2025 Original'!L445)</f>
        <v>G</v>
      </c>
      <c r="M361" t="str">
        <f>CLEAN('2025 Original'!M445)</f>
        <v/>
      </c>
      <c r="N361" t="str">
        <f t="shared" si="60"/>
        <v>0.01</v>
      </c>
      <c r="O361" s="70">
        <f t="shared" si="61"/>
        <v>0</v>
      </c>
      <c r="P361">
        <f t="shared" si="62"/>
        <v>0</v>
      </c>
      <c r="Q361">
        <f t="shared" si="63"/>
        <v>0</v>
      </c>
      <c r="S361">
        <f t="shared" si="64"/>
        <v>0</v>
      </c>
      <c r="T361">
        <f t="shared" si="65"/>
        <v>0</v>
      </c>
      <c r="U361">
        <f t="shared" si="66"/>
        <v>0</v>
      </c>
      <c r="V361">
        <f t="shared" si="67"/>
        <v>0</v>
      </c>
      <c r="W361">
        <f t="shared" si="68"/>
        <v>0</v>
      </c>
      <c r="X361">
        <f t="shared" si="69"/>
        <v>0</v>
      </c>
      <c r="Y361">
        <f t="shared" si="70"/>
        <v>0.5</v>
      </c>
      <c r="Z361">
        <f t="shared" si="71"/>
        <v>0.5</v>
      </c>
      <c r="AA361" cm="1">
        <f t="array" ref="AA361">SUMPRODUCT((Z361&lt;$Z$2:$Z$225)/COUNTIF($Z$2:$Z$225,$Z$2:$Z$225))+1</f>
        <v>90.999999999999957</v>
      </c>
    </row>
    <row r="362" spans="1:27" x14ac:dyDescent="0.15">
      <c r="A362" t="str">
        <f>CLEAN('2025 Original'!A446)</f>
        <v>Rolls-Royce Motor</v>
      </c>
      <c r="B362" t="str">
        <f>CLEAN('2025 Original'!B446)</f>
        <v>Rolls-Royce</v>
      </c>
      <c r="C362" t="str">
        <f>CLEAN('2025 Original'!C446)</f>
        <v>Phantom</v>
      </c>
      <c r="D362" t="str">
        <f>CLEAN('2025 Original'!D446)</f>
        <v>PC</v>
      </c>
      <c r="E362" t="str">
        <f>CLEAN('2025 Original'!E446)</f>
        <v>0.01</v>
      </c>
      <c r="F362" t="str">
        <f>CLEAN('2025 Original'!F446)</f>
        <v>38% G</v>
      </c>
      <c r="G362" t="str">
        <f>CLEAN('2025 Original'!G446)</f>
        <v>15% I</v>
      </c>
      <c r="H362" t="str">
        <f>CLEAN('2025 Original'!H446)</f>
        <v>UK</v>
      </c>
      <c r="I362" t="str">
        <f>CLEAN('2025 Original'!I446)</f>
        <v/>
      </c>
      <c r="J362" t="str">
        <f>CLEAN('2025 Original'!J446)</f>
        <v>G</v>
      </c>
      <c r="K362" t="str">
        <f>CLEAN('2025 Original'!K446)</f>
        <v/>
      </c>
      <c r="L362" t="str">
        <f>CLEAN('2025 Original'!L446)</f>
        <v>G</v>
      </c>
      <c r="M362" t="str">
        <f>CLEAN('2025 Original'!M446)</f>
        <v/>
      </c>
      <c r="N362" t="str">
        <f t="shared" si="60"/>
        <v>0.01</v>
      </c>
      <c r="O362" s="70">
        <f t="shared" si="61"/>
        <v>0</v>
      </c>
      <c r="P362">
        <f t="shared" si="62"/>
        <v>0</v>
      </c>
      <c r="Q362">
        <f t="shared" si="63"/>
        <v>0</v>
      </c>
      <c r="S362">
        <f t="shared" si="64"/>
        <v>0</v>
      </c>
      <c r="T362">
        <f t="shared" si="65"/>
        <v>0</v>
      </c>
      <c r="U362">
        <f t="shared" si="66"/>
        <v>0</v>
      </c>
      <c r="V362">
        <f t="shared" si="67"/>
        <v>0</v>
      </c>
      <c r="W362">
        <f t="shared" si="68"/>
        <v>0</v>
      </c>
      <c r="X362">
        <f t="shared" si="69"/>
        <v>0</v>
      </c>
      <c r="Y362">
        <f t="shared" si="70"/>
        <v>0.5</v>
      </c>
      <c r="Z362">
        <f t="shared" si="71"/>
        <v>0.5</v>
      </c>
      <c r="AA362" cm="1">
        <f t="array" ref="AA362">SUMPRODUCT((Z362&lt;$Z$2:$Z$225)/COUNTIF($Z$2:$Z$225,$Z$2:$Z$225))+1</f>
        <v>90.999999999999957</v>
      </c>
    </row>
    <row r="363" spans="1:27" x14ac:dyDescent="0.15">
      <c r="A363" t="str">
        <f>CLEAN('2025 Original'!A447)</f>
        <v>Rolls-Royce Motor</v>
      </c>
      <c r="B363" t="str">
        <f>CLEAN('2025 Original'!B447)</f>
        <v>Rolls-Royce</v>
      </c>
      <c r="C363" t="str">
        <f>CLEAN('2025 Original'!C447)</f>
        <v>Spectre</v>
      </c>
      <c r="D363" t="str">
        <f>CLEAN('2025 Original'!D447)</f>
        <v>PC</v>
      </c>
      <c r="E363" t="str">
        <f>CLEAN('2025 Original'!E447)</f>
        <v>0.01</v>
      </c>
      <c r="F363" t="str">
        <f>CLEAN('2025 Original'!F447)</f>
        <v>38% G</v>
      </c>
      <c r="G363" t="str">
        <f>CLEAN('2025 Original'!G447)</f>
        <v>15% I</v>
      </c>
      <c r="H363" t="str">
        <f>CLEAN('2025 Original'!H447)</f>
        <v>UK</v>
      </c>
      <c r="I363" t="str">
        <f>CLEAN('2025 Original'!I447)</f>
        <v/>
      </c>
      <c r="J363" t="str">
        <f>CLEAN('2025 Original'!J447)</f>
        <v>G</v>
      </c>
      <c r="K363" t="str">
        <f>CLEAN('2025 Original'!K447)</f>
        <v/>
      </c>
      <c r="L363" t="str">
        <f>CLEAN('2025 Original'!L447)</f>
        <v>G</v>
      </c>
      <c r="M363" t="str">
        <f>CLEAN('2025 Original'!M447)</f>
        <v/>
      </c>
      <c r="N363" t="str">
        <f t="shared" si="60"/>
        <v>0.01</v>
      </c>
      <c r="O363" s="70">
        <f t="shared" si="61"/>
        <v>0</v>
      </c>
      <c r="P363">
        <f t="shared" si="62"/>
        <v>0</v>
      </c>
      <c r="Q363">
        <f t="shared" si="63"/>
        <v>0</v>
      </c>
      <c r="S363">
        <f t="shared" si="64"/>
        <v>0</v>
      </c>
      <c r="T363">
        <f t="shared" si="65"/>
        <v>0</v>
      </c>
      <c r="U363">
        <f t="shared" si="66"/>
        <v>0</v>
      </c>
      <c r="V363">
        <f t="shared" si="67"/>
        <v>0</v>
      </c>
      <c r="W363">
        <f t="shared" si="68"/>
        <v>0</v>
      </c>
      <c r="X363">
        <f t="shared" si="69"/>
        <v>0</v>
      </c>
      <c r="Y363">
        <f t="shared" si="70"/>
        <v>0.5</v>
      </c>
      <c r="Z363">
        <f t="shared" si="71"/>
        <v>0.5</v>
      </c>
      <c r="AA363" cm="1">
        <f t="array" ref="AA363">SUMPRODUCT((Z363&lt;$Z$2:$Z$225)/COUNTIF($Z$2:$Z$225,$Z$2:$Z$225))+1</f>
        <v>90.999999999999957</v>
      </c>
    </row>
    <row r="364" spans="1:27" x14ac:dyDescent="0.15">
      <c r="A364" t="str">
        <f>CLEAN('2025 Original'!A522)</f>
        <v>Volkswagen</v>
      </c>
      <c r="B364" t="str">
        <f>CLEAN('2025 Original'!B522)</f>
        <v>Volkswagen</v>
      </c>
      <c r="C364" t="str">
        <f>CLEAN('2025 Original'!C522)</f>
        <v>Golf GTI</v>
      </c>
      <c r="D364" t="str">
        <f>CLEAN('2025 Original'!D522)</f>
        <v>PC</v>
      </c>
      <c r="E364" t="str">
        <f>CLEAN('2025 Original'!E522)</f>
        <v>0.01</v>
      </c>
      <c r="F364" t="str">
        <f>CLEAN('2025 Original'!F522)</f>
        <v>33% G</v>
      </c>
      <c r="G364" t="str">
        <f>CLEAN('2025 Original'!G522)</f>
        <v>19% H</v>
      </c>
      <c r="H364" t="str">
        <f>CLEAN('2025 Original'!H522)</f>
        <v>G</v>
      </c>
      <c r="I364" t="str">
        <f>CLEAN('2025 Original'!I522)</f>
        <v/>
      </c>
      <c r="J364" t="str">
        <f>CLEAN('2025 Original'!J522)</f>
        <v>H</v>
      </c>
      <c r="K364" t="str">
        <f>CLEAN('2025 Original'!K522)</f>
        <v/>
      </c>
      <c r="L364" t="str">
        <f>CLEAN('2025 Original'!L522)</f>
        <v>G</v>
      </c>
      <c r="M364" t="str">
        <f>CLEAN('2025 Original'!M522)</f>
        <v/>
      </c>
      <c r="N364" t="str">
        <f t="shared" si="60"/>
        <v>0.01</v>
      </c>
      <c r="O364" s="70">
        <f t="shared" si="61"/>
        <v>0</v>
      </c>
      <c r="P364">
        <f t="shared" si="62"/>
        <v>0</v>
      </c>
      <c r="Q364">
        <f t="shared" si="63"/>
        <v>0</v>
      </c>
      <c r="S364">
        <f t="shared" si="64"/>
        <v>0</v>
      </c>
      <c r="T364">
        <f t="shared" si="65"/>
        <v>0</v>
      </c>
      <c r="U364">
        <f t="shared" si="66"/>
        <v>0</v>
      </c>
      <c r="V364">
        <f t="shared" si="67"/>
        <v>0</v>
      </c>
      <c r="W364">
        <f t="shared" si="68"/>
        <v>0</v>
      </c>
      <c r="X364">
        <f t="shared" si="69"/>
        <v>0</v>
      </c>
      <c r="Y364">
        <f t="shared" si="70"/>
        <v>0.5</v>
      </c>
      <c r="Z364">
        <f t="shared" si="71"/>
        <v>0.5</v>
      </c>
      <c r="AA364" cm="1">
        <f t="array" ref="AA364">SUMPRODUCT((Z364&lt;$Z$2:$Z$225)/COUNTIF($Z$2:$Z$225,$Z$2:$Z$225))+1</f>
        <v>90.999999999999957</v>
      </c>
    </row>
    <row r="365" spans="1:27" x14ac:dyDescent="0.15">
      <c r="A365" t="str">
        <f>CLEAN('2025 Original'!A523)</f>
        <v>Volkswagen</v>
      </c>
      <c r="B365" t="str">
        <f>CLEAN('2025 Original'!B523)</f>
        <v>Volkswagen</v>
      </c>
      <c r="C365" t="str">
        <f>CLEAN('2025 Original'!C523)</f>
        <v>Golf R</v>
      </c>
      <c r="D365" t="str">
        <f>CLEAN('2025 Original'!D523)</f>
        <v>PC</v>
      </c>
      <c r="E365" t="str">
        <f>CLEAN('2025 Original'!E523)</f>
        <v>0.01</v>
      </c>
      <c r="F365" t="str">
        <f>CLEAN('2025 Original'!F523)</f>
        <v>28% G</v>
      </c>
      <c r="G365" t="str">
        <f>CLEAN('2025 Original'!G523)</f>
        <v>18% H</v>
      </c>
      <c r="H365" t="str">
        <f>CLEAN('2025 Original'!H523)</f>
        <v>G</v>
      </c>
      <c r="I365" t="str">
        <f>CLEAN('2025 Original'!I523)</f>
        <v/>
      </c>
      <c r="J365" t="str">
        <f>CLEAN('2025 Original'!J523)</f>
        <v>H</v>
      </c>
      <c r="K365" t="str">
        <f>CLEAN('2025 Original'!K523)</f>
        <v/>
      </c>
      <c r="L365" t="str">
        <f>CLEAN('2025 Original'!L523)</f>
        <v>G</v>
      </c>
      <c r="M365" t="str">
        <f>CLEAN('2025 Original'!M523)</f>
        <v/>
      </c>
      <c r="N365" t="str">
        <f t="shared" si="60"/>
        <v>0.01</v>
      </c>
      <c r="O365" s="70">
        <f t="shared" si="61"/>
        <v>0</v>
      </c>
      <c r="P365">
        <f t="shared" si="62"/>
        <v>0</v>
      </c>
      <c r="Q365">
        <f t="shared" si="63"/>
        <v>0</v>
      </c>
      <c r="S365">
        <f t="shared" si="64"/>
        <v>0</v>
      </c>
      <c r="T365">
        <f t="shared" si="65"/>
        <v>0</v>
      </c>
      <c r="U365">
        <f t="shared" si="66"/>
        <v>0</v>
      </c>
      <c r="V365">
        <f t="shared" si="67"/>
        <v>0</v>
      </c>
      <c r="W365">
        <f t="shared" si="68"/>
        <v>0</v>
      </c>
      <c r="X365">
        <f t="shared" si="69"/>
        <v>0</v>
      </c>
      <c r="Y365">
        <f t="shared" si="70"/>
        <v>0.5</v>
      </c>
      <c r="Z365">
        <f t="shared" si="71"/>
        <v>0.5</v>
      </c>
      <c r="AA365" cm="1">
        <f t="array" ref="AA365">SUMPRODUCT((Z365&lt;$Z$2:$Z$225)/COUNTIF($Z$2:$Z$225,$Z$2:$Z$225))+1</f>
        <v>90.999999999999957</v>
      </c>
    </row>
    <row r="366" spans="1:27" x14ac:dyDescent="0.15">
      <c r="A366" t="str">
        <f>CLEAN('2025 Original'!A524)</f>
        <v>Volkswagen</v>
      </c>
      <c r="B366" t="str">
        <f>CLEAN('2025 Original'!B524)</f>
        <v>Volkswagen</v>
      </c>
      <c r="C366" t="str">
        <f>CLEAN('2025 Original'!C524)</f>
        <v>ID. Buzz 4MOTION</v>
      </c>
      <c r="D366" t="str">
        <f>CLEAN('2025 Original'!D524)</f>
        <v>MPV</v>
      </c>
      <c r="E366" t="str">
        <f>CLEAN('2025 Original'!E524)</f>
        <v>0.01</v>
      </c>
      <c r="F366" t="str">
        <f>CLEAN('2025 Original'!F524)</f>
        <v>25% G</v>
      </c>
      <c r="G366" t="str">
        <f>CLEAN('2025 Original'!G524)</f>
        <v>24% CH</v>
      </c>
      <c r="H366" t="str">
        <f>CLEAN('2025 Original'!H524)</f>
        <v>G</v>
      </c>
      <c r="I366" t="str">
        <f>CLEAN('2025 Original'!I524)</f>
        <v/>
      </c>
      <c r="J366" t="str">
        <f>CLEAN('2025 Original'!J524)</f>
        <v/>
      </c>
      <c r="K366" t="str">
        <f>CLEAN('2025 Original'!K524)</f>
        <v>G</v>
      </c>
      <c r="L366" t="str">
        <f>CLEAN('2025 Original'!L524)</f>
        <v>G</v>
      </c>
      <c r="M366" t="str">
        <f>CLEAN('2025 Original'!M524)</f>
        <v/>
      </c>
      <c r="N366" t="str">
        <f t="shared" si="60"/>
        <v>0.01</v>
      </c>
      <c r="O366" s="70">
        <f t="shared" si="61"/>
        <v>0</v>
      </c>
      <c r="P366">
        <f t="shared" si="62"/>
        <v>0</v>
      </c>
      <c r="Q366">
        <f t="shared" si="63"/>
        <v>0</v>
      </c>
      <c r="S366">
        <f t="shared" si="64"/>
        <v>0</v>
      </c>
      <c r="T366">
        <f t="shared" si="65"/>
        <v>0</v>
      </c>
      <c r="U366">
        <f t="shared" si="66"/>
        <v>0</v>
      </c>
      <c r="V366">
        <f t="shared" si="67"/>
        <v>0</v>
      </c>
      <c r="W366">
        <f t="shared" si="68"/>
        <v>0</v>
      </c>
      <c r="X366">
        <f t="shared" si="69"/>
        <v>0</v>
      </c>
      <c r="Y366">
        <f t="shared" si="70"/>
        <v>0.5</v>
      </c>
      <c r="Z366">
        <f t="shared" si="71"/>
        <v>0.5</v>
      </c>
      <c r="AA366" cm="1">
        <f t="array" ref="AA366">SUMPRODUCT((Z366&lt;$Z$2:$Z$225)/COUNTIF($Z$2:$Z$225,$Z$2:$Z$225))+1</f>
        <v>90.999999999999957</v>
      </c>
    </row>
    <row r="367" spans="1:27" x14ac:dyDescent="0.15">
      <c r="A367" t="str">
        <f>CLEAN('2025 Original'!A525)</f>
        <v>Volkswagen</v>
      </c>
      <c r="B367" t="str">
        <f>CLEAN('2025 Original'!B525)</f>
        <v>Volkswagen</v>
      </c>
      <c r="C367" t="str">
        <f>CLEAN('2025 Original'!C525)</f>
        <v>ID. Buzz RWD</v>
      </c>
      <c r="D367" t="str">
        <f>CLEAN('2025 Original'!D525)</f>
        <v>MPV</v>
      </c>
      <c r="E367" t="str">
        <f>CLEAN('2025 Original'!E525)</f>
        <v>0.01</v>
      </c>
      <c r="F367" t="str">
        <f>CLEAN('2025 Original'!F525)</f>
        <v>26% G</v>
      </c>
      <c r="G367" t="str">
        <f>CLEAN('2025 Original'!G525)</f>
        <v>25% CH</v>
      </c>
      <c r="H367" t="str">
        <f>CLEAN('2025 Original'!H525)</f>
        <v>G</v>
      </c>
      <c r="I367" t="str">
        <f>CLEAN('2025 Original'!I525)</f>
        <v/>
      </c>
      <c r="J367" t="str">
        <f>CLEAN('2025 Original'!J525)</f>
        <v/>
      </c>
      <c r="K367" t="str">
        <f>CLEAN('2025 Original'!K525)</f>
        <v>G</v>
      </c>
      <c r="L367" t="str">
        <f>CLEAN('2025 Original'!L525)</f>
        <v>G</v>
      </c>
      <c r="M367" t="str">
        <f>CLEAN('2025 Original'!M525)</f>
        <v/>
      </c>
      <c r="N367" t="str">
        <f t="shared" si="60"/>
        <v>0.01</v>
      </c>
      <c r="O367" s="70">
        <f t="shared" si="61"/>
        <v>0</v>
      </c>
      <c r="P367">
        <f t="shared" si="62"/>
        <v>0</v>
      </c>
      <c r="Q367">
        <f t="shared" si="63"/>
        <v>0</v>
      </c>
      <c r="S367">
        <f t="shared" si="64"/>
        <v>0</v>
      </c>
      <c r="T367">
        <f t="shared" si="65"/>
        <v>0</v>
      </c>
      <c r="U367">
        <f t="shared" si="66"/>
        <v>0</v>
      </c>
      <c r="V367">
        <f t="shared" si="67"/>
        <v>0</v>
      </c>
      <c r="W367">
        <f t="shared" si="68"/>
        <v>0</v>
      </c>
      <c r="X367">
        <f t="shared" si="69"/>
        <v>0</v>
      </c>
      <c r="Y367">
        <f t="shared" si="70"/>
        <v>0.5</v>
      </c>
      <c r="Z367">
        <f t="shared" si="71"/>
        <v>0.5</v>
      </c>
      <c r="AA367" cm="1">
        <f t="array" ref="AA367">SUMPRODUCT((Z367&lt;$Z$2:$Z$225)/COUNTIF($Z$2:$Z$225,$Z$2:$Z$225))+1</f>
        <v>90.999999999999957</v>
      </c>
    </row>
    <row r="368" spans="1:27" x14ac:dyDescent="0.15">
      <c r="A368" t="str">
        <f>CLEAN('2025 Original'!A54)</f>
        <v>Bentley</v>
      </c>
      <c r="B368" t="str">
        <f>CLEAN('2025 Original'!B54)</f>
        <v>Bentley</v>
      </c>
      <c r="C368" t="str">
        <f>CLEAN('2025 Original'!C54)</f>
        <v>Bentayga Atelier Hybrid</v>
      </c>
      <c r="D368" t="str">
        <f>CLEAN('2025 Original'!D54)</f>
        <v>MPV</v>
      </c>
      <c r="E368" t="str">
        <f>CLEAN('2025 Original'!E54)</f>
        <v>0</v>
      </c>
      <c r="F368" t="str">
        <f>CLEAN('2025 Original'!F54)</f>
        <v>49% G</v>
      </c>
      <c r="G368" t="str">
        <f>CLEAN('2025 Original'!G54)</f>
        <v/>
      </c>
      <c r="H368" t="str">
        <f>CLEAN('2025 Original'!H54)</f>
        <v>UK</v>
      </c>
      <c r="I368" t="str">
        <f>CLEAN('2025 Original'!I54)</f>
        <v/>
      </c>
      <c r="J368" t="str">
        <f>CLEAN('2025 Original'!J54)</f>
        <v>G</v>
      </c>
      <c r="K368" t="str">
        <f>CLEAN('2025 Original'!K54)</f>
        <v/>
      </c>
      <c r="L368" t="str">
        <f>CLEAN('2025 Original'!L54)</f>
        <v>G</v>
      </c>
      <c r="M368" t="str">
        <f>CLEAN('2025 Original'!M54)</f>
        <v/>
      </c>
      <c r="N368" t="str">
        <f t="shared" si="60"/>
        <v>0</v>
      </c>
      <c r="O368" s="70">
        <f t="shared" si="61"/>
        <v>0</v>
      </c>
      <c r="P368">
        <f t="shared" si="62"/>
        <v>0</v>
      </c>
      <c r="Q368">
        <f t="shared" si="63"/>
        <v>0</v>
      </c>
      <c r="R368">
        <v>0</v>
      </c>
      <c r="S368">
        <f t="shared" si="64"/>
        <v>0</v>
      </c>
      <c r="T368">
        <f t="shared" si="65"/>
        <v>0</v>
      </c>
      <c r="U368">
        <f t="shared" si="66"/>
        <v>0</v>
      </c>
      <c r="V368">
        <f t="shared" si="67"/>
        <v>0</v>
      </c>
      <c r="W368">
        <f t="shared" si="68"/>
        <v>0</v>
      </c>
      <c r="X368">
        <f t="shared" si="69"/>
        <v>0</v>
      </c>
      <c r="Y368">
        <f t="shared" si="70"/>
        <v>0</v>
      </c>
      <c r="Z368">
        <f t="shared" si="71"/>
        <v>0</v>
      </c>
      <c r="AA368" cm="1">
        <f t="array" ref="AA368">SUMPRODUCT((Z368&lt;$Z$2:$Z$225)/COUNTIF($Z$2:$Z$225,$Z$2:$Z$225))+1</f>
        <v>90.999999999999957</v>
      </c>
    </row>
    <row r="369" spans="1:27" x14ac:dyDescent="0.15">
      <c r="A369" t="str">
        <f>CLEAN('2025 Original'!A55)</f>
        <v>Bentley</v>
      </c>
      <c r="B369" t="str">
        <f>CLEAN('2025 Original'!B55)</f>
        <v>Bentley</v>
      </c>
      <c r="C369" t="str">
        <f>CLEAN('2025 Original'!C55)</f>
        <v>Bentayga Atelier V8</v>
      </c>
      <c r="D369" t="str">
        <f>CLEAN('2025 Original'!D55)</f>
        <v>MPV</v>
      </c>
      <c r="E369" t="str">
        <f>CLEAN('2025 Original'!E55)</f>
        <v>0</v>
      </c>
      <c r="F369" t="str">
        <f>CLEAN('2025 Original'!F55)</f>
        <v>63% G</v>
      </c>
      <c r="G369" t="str">
        <f>CLEAN('2025 Original'!G55)</f>
        <v/>
      </c>
      <c r="H369" t="str">
        <f>CLEAN('2025 Original'!H55)</f>
        <v>UK</v>
      </c>
      <c r="I369" t="str">
        <f>CLEAN('2025 Original'!I55)</f>
        <v/>
      </c>
      <c r="J369" t="str">
        <f>CLEAN('2025 Original'!J55)</f>
        <v>G</v>
      </c>
      <c r="K369" t="str">
        <f>CLEAN('2025 Original'!K55)</f>
        <v/>
      </c>
      <c r="L369" t="str">
        <f>CLEAN('2025 Original'!L55)</f>
        <v>G</v>
      </c>
      <c r="M369" t="str">
        <f>CLEAN('2025 Original'!M55)</f>
        <v/>
      </c>
      <c r="N369" t="str">
        <f t="shared" si="60"/>
        <v>0</v>
      </c>
      <c r="O369" s="70">
        <f t="shared" si="61"/>
        <v>0</v>
      </c>
      <c r="P369">
        <f t="shared" si="62"/>
        <v>0</v>
      </c>
      <c r="Q369">
        <f t="shared" si="63"/>
        <v>0</v>
      </c>
      <c r="R369">
        <v>0</v>
      </c>
      <c r="S369">
        <f t="shared" si="64"/>
        <v>0</v>
      </c>
      <c r="T369">
        <f t="shared" si="65"/>
        <v>0</v>
      </c>
      <c r="U369">
        <f t="shared" si="66"/>
        <v>0</v>
      </c>
      <c r="V369">
        <f t="shared" si="67"/>
        <v>0</v>
      </c>
      <c r="W369">
        <f t="shared" si="68"/>
        <v>0</v>
      </c>
      <c r="X369">
        <f t="shared" si="69"/>
        <v>0</v>
      </c>
      <c r="Y369">
        <f t="shared" si="70"/>
        <v>0</v>
      </c>
      <c r="Z369">
        <f t="shared" si="71"/>
        <v>0</v>
      </c>
      <c r="AA369" cm="1">
        <f t="array" ref="AA369">SUMPRODUCT((Z369&lt;$Z$2:$Z$225)/COUNTIF($Z$2:$Z$225,$Z$2:$Z$225))+1</f>
        <v>90.999999999999957</v>
      </c>
    </row>
    <row r="370" spans="1:27" x14ac:dyDescent="0.15">
      <c r="A370" t="str">
        <f>CLEAN('2025 Original'!A56)</f>
        <v>Bentley</v>
      </c>
      <c r="B370" t="str">
        <f>CLEAN('2025 Original'!B56)</f>
        <v>Bentley</v>
      </c>
      <c r="C370" t="str">
        <f>CLEAN('2025 Original'!C56)</f>
        <v>Bentayga EWB Atelier V8</v>
      </c>
      <c r="D370" t="str">
        <f>CLEAN('2025 Original'!D56)</f>
        <v>MPV</v>
      </c>
      <c r="E370" t="str">
        <f>CLEAN('2025 Original'!E56)</f>
        <v>0</v>
      </c>
      <c r="F370" t="str">
        <f>CLEAN('2025 Original'!F56)</f>
        <v>63% G</v>
      </c>
      <c r="G370" t="str">
        <f>CLEAN('2025 Original'!G56)</f>
        <v/>
      </c>
      <c r="H370" t="str">
        <f>CLEAN('2025 Original'!H56)</f>
        <v>UK</v>
      </c>
      <c r="I370" t="str">
        <f>CLEAN('2025 Original'!I56)</f>
        <v/>
      </c>
      <c r="J370" t="str">
        <f>CLEAN('2025 Original'!J56)</f>
        <v>G</v>
      </c>
      <c r="K370" t="str">
        <f>CLEAN('2025 Original'!K56)</f>
        <v/>
      </c>
      <c r="L370" t="str">
        <f>CLEAN('2025 Original'!L56)</f>
        <v>G</v>
      </c>
      <c r="M370" t="str">
        <f>CLEAN('2025 Original'!M56)</f>
        <v/>
      </c>
      <c r="N370" t="str">
        <f t="shared" si="60"/>
        <v>0</v>
      </c>
      <c r="O370" s="70">
        <f t="shared" si="61"/>
        <v>0</v>
      </c>
      <c r="P370">
        <f t="shared" si="62"/>
        <v>0</v>
      </c>
      <c r="Q370">
        <f t="shared" si="63"/>
        <v>0</v>
      </c>
      <c r="R370">
        <v>0</v>
      </c>
      <c r="S370">
        <f t="shared" si="64"/>
        <v>0</v>
      </c>
      <c r="T370">
        <f t="shared" si="65"/>
        <v>0</v>
      </c>
      <c r="U370">
        <f t="shared" si="66"/>
        <v>0</v>
      </c>
      <c r="V370">
        <f t="shared" si="67"/>
        <v>0</v>
      </c>
      <c r="W370">
        <f t="shared" si="68"/>
        <v>0</v>
      </c>
      <c r="X370">
        <f t="shared" si="69"/>
        <v>0</v>
      </c>
      <c r="Y370">
        <f t="shared" si="70"/>
        <v>0</v>
      </c>
      <c r="Z370">
        <f t="shared" si="71"/>
        <v>0</v>
      </c>
      <c r="AA370" cm="1">
        <f t="array" ref="AA370">SUMPRODUCT((Z370&lt;$Z$2:$Z$225)/COUNTIF($Z$2:$Z$225,$Z$2:$Z$225))+1</f>
        <v>90.999999999999957</v>
      </c>
    </row>
    <row r="371" spans="1:27" x14ac:dyDescent="0.15">
      <c r="A371" t="str">
        <f>CLEAN('2025 Original'!A57)</f>
        <v>Bentley</v>
      </c>
      <c r="B371" t="str">
        <f>CLEAN('2025 Original'!B57)</f>
        <v>Bentley</v>
      </c>
      <c r="C371" t="str">
        <f>CLEAN('2025 Original'!C57)</f>
        <v>Bentayga EWB V8</v>
      </c>
      <c r="D371" t="str">
        <f>CLEAN('2025 Original'!D57)</f>
        <v>MPV</v>
      </c>
      <c r="E371" t="str">
        <f>CLEAN('2025 Original'!E57)</f>
        <v>0</v>
      </c>
      <c r="F371" t="str">
        <f>CLEAN('2025 Original'!F57)</f>
        <v>61% G</v>
      </c>
      <c r="G371" t="str">
        <f>CLEAN('2025 Original'!G57)</f>
        <v/>
      </c>
      <c r="H371" t="str">
        <f>CLEAN('2025 Original'!H57)</f>
        <v>UK</v>
      </c>
      <c r="I371" t="str">
        <f>CLEAN('2025 Original'!I57)</f>
        <v/>
      </c>
      <c r="J371" t="str">
        <f>CLEAN('2025 Original'!J57)</f>
        <v>G</v>
      </c>
      <c r="K371" t="str">
        <f>CLEAN('2025 Original'!K57)</f>
        <v/>
      </c>
      <c r="L371" t="str">
        <f>CLEAN('2025 Original'!L57)</f>
        <v>G</v>
      </c>
      <c r="M371" t="str">
        <f>CLEAN('2025 Original'!M57)</f>
        <v/>
      </c>
      <c r="N371" t="str">
        <f t="shared" si="60"/>
        <v>0</v>
      </c>
      <c r="O371" s="70">
        <f t="shared" si="61"/>
        <v>0</v>
      </c>
      <c r="P371">
        <f t="shared" si="62"/>
        <v>0</v>
      </c>
      <c r="Q371">
        <f t="shared" si="63"/>
        <v>0</v>
      </c>
      <c r="R371">
        <v>0</v>
      </c>
      <c r="S371">
        <f t="shared" si="64"/>
        <v>0</v>
      </c>
      <c r="T371">
        <f t="shared" si="65"/>
        <v>0</v>
      </c>
      <c r="U371">
        <f t="shared" si="66"/>
        <v>0</v>
      </c>
      <c r="V371">
        <f t="shared" si="67"/>
        <v>0</v>
      </c>
      <c r="W371">
        <f t="shared" si="68"/>
        <v>0</v>
      </c>
      <c r="X371">
        <f t="shared" si="69"/>
        <v>0</v>
      </c>
      <c r="Y371">
        <f t="shared" si="70"/>
        <v>0</v>
      </c>
      <c r="Z371">
        <f t="shared" si="71"/>
        <v>0</v>
      </c>
      <c r="AA371" cm="1">
        <f t="array" ref="AA371">SUMPRODUCT((Z371&lt;$Z$2:$Z$225)/COUNTIF($Z$2:$Z$225,$Z$2:$Z$225))+1</f>
        <v>90.999999999999957</v>
      </c>
    </row>
    <row r="372" spans="1:27" x14ac:dyDescent="0.15">
      <c r="A372" t="str">
        <f>CLEAN('2025 Original'!A58)</f>
        <v>Bentley</v>
      </c>
      <c r="B372" t="str">
        <f>CLEAN('2025 Original'!B58)</f>
        <v>Bentley</v>
      </c>
      <c r="C372" t="str">
        <f>CLEAN('2025 Original'!C58)</f>
        <v>Bentayga Hybrid</v>
      </c>
      <c r="D372" t="str">
        <f>CLEAN('2025 Original'!D58)</f>
        <v>MPV</v>
      </c>
      <c r="E372" t="str">
        <f>CLEAN('2025 Original'!E58)</f>
        <v>0</v>
      </c>
      <c r="F372" t="str">
        <f>CLEAN('2025 Original'!F58)</f>
        <v>48% G</v>
      </c>
      <c r="G372" t="str">
        <f>CLEAN('2025 Original'!G58)</f>
        <v/>
      </c>
      <c r="H372" t="str">
        <f>CLEAN('2025 Original'!H58)</f>
        <v>UK</v>
      </c>
      <c r="I372" t="str">
        <f>CLEAN('2025 Original'!I58)</f>
        <v/>
      </c>
      <c r="J372" t="str">
        <f>CLEAN('2025 Original'!J58)</f>
        <v>G</v>
      </c>
      <c r="K372" t="str">
        <f>CLEAN('2025 Original'!K58)</f>
        <v/>
      </c>
      <c r="L372" t="str">
        <f>CLEAN('2025 Original'!L58)</f>
        <v>G</v>
      </c>
      <c r="M372" t="str">
        <f>CLEAN('2025 Original'!M58)</f>
        <v/>
      </c>
      <c r="N372" t="str">
        <f t="shared" si="60"/>
        <v>0</v>
      </c>
      <c r="O372" s="70">
        <f t="shared" si="61"/>
        <v>0</v>
      </c>
      <c r="P372">
        <f t="shared" si="62"/>
        <v>0</v>
      </c>
      <c r="Q372">
        <f t="shared" si="63"/>
        <v>0</v>
      </c>
      <c r="R372">
        <v>0</v>
      </c>
      <c r="S372">
        <f t="shared" si="64"/>
        <v>0</v>
      </c>
      <c r="T372">
        <f t="shared" si="65"/>
        <v>0</v>
      </c>
      <c r="U372">
        <f t="shared" si="66"/>
        <v>0</v>
      </c>
      <c r="V372">
        <f t="shared" si="67"/>
        <v>0</v>
      </c>
      <c r="W372">
        <f t="shared" si="68"/>
        <v>0</v>
      </c>
      <c r="X372">
        <f t="shared" si="69"/>
        <v>0</v>
      </c>
      <c r="Y372">
        <f t="shared" si="70"/>
        <v>0</v>
      </c>
      <c r="Z372">
        <f t="shared" si="71"/>
        <v>0</v>
      </c>
      <c r="AA372" cm="1">
        <f t="array" ref="AA372">SUMPRODUCT((Z372&lt;$Z$2:$Z$225)/COUNTIF($Z$2:$Z$225,$Z$2:$Z$225))+1</f>
        <v>90.999999999999957</v>
      </c>
    </row>
    <row r="373" spans="1:27" x14ac:dyDescent="0.15">
      <c r="A373" t="str">
        <f>CLEAN('2025 Original'!A59)</f>
        <v>Bentley</v>
      </c>
      <c r="B373" t="str">
        <f>CLEAN('2025 Original'!B59)</f>
        <v>Bentley</v>
      </c>
      <c r="C373" t="str">
        <f>CLEAN('2025 Original'!C59)</f>
        <v>Bentayga V8</v>
      </c>
      <c r="D373" t="str">
        <f>CLEAN('2025 Original'!D59)</f>
        <v>MPV</v>
      </c>
      <c r="E373" t="str">
        <f>CLEAN('2025 Original'!E59)</f>
        <v>0</v>
      </c>
      <c r="F373" t="str">
        <f>CLEAN('2025 Original'!F59)</f>
        <v>61% G</v>
      </c>
      <c r="G373" t="str">
        <f>CLEAN('2025 Original'!G59)</f>
        <v/>
      </c>
      <c r="H373" t="str">
        <f>CLEAN('2025 Original'!H59)</f>
        <v>UK</v>
      </c>
      <c r="I373" t="str">
        <f>CLEAN('2025 Original'!I59)</f>
        <v/>
      </c>
      <c r="J373" t="str">
        <f>CLEAN('2025 Original'!J59)</f>
        <v>G</v>
      </c>
      <c r="K373" t="str">
        <f>CLEAN('2025 Original'!K59)</f>
        <v/>
      </c>
      <c r="L373" t="str">
        <f>CLEAN('2025 Original'!L59)</f>
        <v>G</v>
      </c>
      <c r="M373" t="str">
        <f>CLEAN('2025 Original'!M59)</f>
        <v/>
      </c>
      <c r="N373" t="str">
        <f t="shared" si="60"/>
        <v>0</v>
      </c>
      <c r="O373" s="70">
        <f t="shared" si="61"/>
        <v>0</v>
      </c>
      <c r="P373">
        <f t="shared" si="62"/>
        <v>0</v>
      </c>
      <c r="Q373">
        <f t="shared" si="63"/>
        <v>0</v>
      </c>
      <c r="R373">
        <v>0</v>
      </c>
      <c r="S373">
        <f t="shared" si="64"/>
        <v>0</v>
      </c>
      <c r="T373">
        <f t="shared" si="65"/>
        <v>0</v>
      </c>
      <c r="U373">
        <f t="shared" si="66"/>
        <v>0</v>
      </c>
      <c r="V373">
        <f t="shared" si="67"/>
        <v>0</v>
      </c>
      <c r="W373">
        <f t="shared" si="68"/>
        <v>0</v>
      </c>
      <c r="X373">
        <f t="shared" si="69"/>
        <v>0</v>
      </c>
      <c r="Y373">
        <f t="shared" si="70"/>
        <v>0</v>
      </c>
      <c r="Z373">
        <f t="shared" si="71"/>
        <v>0</v>
      </c>
      <c r="AA373" cm="1">
        <f t="array" ref="AA373">SUMPRODUCT((Z373&lt;$Z$2:$Z$225)/COUNTIF($Z$2:$Z$225,$Z$2:$Z$225))+1</f>
        <v>90.999999999999957</v>
      </c>
    </row>
    <row r="374" spans="1:27" x14ac:dyDescent="0.15">
      <c r="A374" t="str">
        <f>CLEAN('2025 Original'!A60)</f>
        <v>Bentley</v>
      </c>
      <c r="B374" t="str">
        <f>CLEAN('2025 Original'!B60)</f>
        <v>Bentley</v>
      </c>
      <c r="C374" t="str">
        <f>CLEAN('2025 Original'!C60)</f>
        <v>Continental GT Black Edition</v>
      </c>
      <c r="D374" t="str">
        <f>CLEAN('2025 Original'!D60)</f>
        <v>PC</v>
      </c>
      <c r="E374" t="str">
        <f>CLEAN('2025 Original'!E60)</f>
        <v>0</v>
      </c>
      <c r="F374" t="str">
        <f>CLEAN('2025 Original'!F60)</f>
        <v>63% G</v>
      </c>
      <c r="G374" t="str">
        <f>CLEAN('2025 Original'!G60)</f>
        <v/>
      </c>
      <c r="H374" t="str">
        <f>CLEAN('2025 Original'!H60)</f>
        <v>UK</v>
      </c>
      <c r="I374" t="str">
        <f>CLEAN('2025 Original'!I60)</f>
        <v/>
      </c>
      <c r="J374" t="str">
        <f>CLEAN('2025 Original'!J60)</f>
        <v>G</v>
      </c>
      <c r="K374" t="str">
        <f>CLEAN('2025 Original'!K60)</f>
        <v/>
      </c>
      <c r="L374" t="str">
        <f>CLEAN('2025 Original'!L60)</f>
        <v>G</v>
      </c>
      <c r="M374" t="str">
        <f>CLEAN('2025 Original'!M60)</f>
        <v/>
      </c>
      <c r="N374" t="str">
        <f t="shared" si="60"/>
        <v>0</v>
      </c>
      <c r="O374" s="70">
        <f t="shared" si="61"/>
        <v>0</v>
      </c>
      <c r="P374">
        <f t="shared" si="62"/>
        <v>0</v>
      </c>
      <c r="Q374">
        <f t="shared" si="63"/>
        <v>0</v>
      </c>
      <c r="R374">
        <v>0</v>
      </c>
      <c r="S374">
        <f t="shared" si="64"/>
        <v>0</v>
      </c>
      <c r="T374">
        <f t="shared" si="65"/>
        <v>0</v>
      </c>
      <c r="U374">
        <f t="shared" si="66"/>
        <v>0</v>
      </c>
      <c r="V374">
        <f t="shared" si="67"/>
        <v>0</v>
      </c>
      <c r="W374">
        <f t="shared" si="68"/>
        <v>0</v>
      </c>
      <c r="X374">
        <f t="shared" si="69"/>
        <v>0</v>
      </c>
      <c r="Y374">
        <f t="shared" si="70"/>
        <v>0</v>
      </c>
      <c r="Z374">
        <f t="shared" si="71"/>
        <v>0</v>
      </c>
      <c r="AA374" cm="1">
        <f t="array" ref="AA374">SUMPRODUCT((Z374&lt;$Z$2:$Z$225)/COUNTIF($Z$2:$Z$225,$Z$2:$Z$225))+1</f>
        <v>90.999999999999957</v>
      </c>
    </row>
    <row r="375" spans="1:27" x14ac:dyDescent="0.15">
      <c r="A375" t="str">
        <f>CLEAN('2025 Original'!A61)</f>
        <v>Bentley</v>
      </c>
      <c r="B375" t="str">
        <f>CLEAN('2025 Original'!B61)</f>
        <v>Bentley</v>
      </c>
      <c r="C375" t="str">
        <f>CLEAN('2025 Original'!C61)</f>
        <v>Continental GT Mulliner</v>
      </c>
      <c r="D375" t="str">
        <f>CLEAN('2025 Original'!D61)</f>
        <v>PC</v>
      </c>
      <c r="E375" t="str">
        <f>CLEAN('2025 Original'!E61)</f>
        <v>0</v>
      </c>
      <c r="F375" t="str">
        <f>CLEAN('2025 Original'!F61)</f>
        <v>60% G</v>
      </c>
      <c r="G375" t="str">
        <f>CLEAN('2025 Original'!G61)</f>
        <v/>
      </c>
      <c r="H375" t="str">
        <f>CLEAN('2025 Original'!H61)</f>
        <v>UK</v>
      </c>
      <c r="I375" t="str">
        <f>CLEAN('2025 Original'!I61)</f>
        <v/>
      </c>
      <c r="J375" t="str">
        <f>CLEAN('2025 Original'!J61)</f>
        <v>G</v>
      </c>
      <c r="K375" t="str">
        <f>CLEAN('2025 Original'!K61)</f>
        <v/>
      </c>
      <c r="L375" t="str">
        <f>CLEAN('2025 Original'!L61)</f>
        <v>G</v>
      </c>
      <c r="M375" t="str">
        <f>CLEAN('2025 Original'!M61)</f>
        <v/>
      </c>
      <c r="N375" t="str">
        <f t="shared" si="60"/>
        <v>0</v>
      </c>
      <c r="O375" s="70">
        <f t="shared" si="61"/>
        <v>0</v>
      </c>
      <c r="P375">
        <f t="shared" si="62"/>
        <v>0</v>
      </c>
      <c r="Q375">
        <f t="shared" si="63"/>
        <v>0</v>
      </c>
      <c r="R375">
        <v>0</v>
      </c>
      <c r="S375">
        <f t="shared" si="64"/>
        <v>0</v>
      </c>
      <c r="T375">
        <f t="shared" si="65"/>
        <v>0</v>
      </c>
      <c r="U375">
        <f t="shared" si="66"/>
        <v>0</v>
      </c>
      <c r="V375">
        <f t="shared" si="67"/>
        <v>0</v>
      </c>
      <c r="W375">
        <f t="shared" si="68"/>
        <v>0</v>
      </c>
      <c r="X375">
        <f t="shared" si="69"/>
        <v>0</v>
      </c>
      <c r="Y375">
        <f t="shared" si="70"/>
        <v>0</v>
      </c>
      <c r="Z375">
        <f t="shared" si="71"/>
        <v>0</v>
      </c>
      <c r="AA375" cm="1">
        <f t="array" ref="AA375">SUMPRODUCT((Z375&lt;$Z$2:$Z$225)/COUNTIF($Z$2:$Z$225,$Z$2:$Z$225))+1</f>
        <v>90.999999999999957</v>
      </c>
    </row>
    <row r="376" spans="1:27" x14ac:dyDescent="0.15">
      <c r="A376" t="str">
        <f>CLEAN('2025 Original'!A62)</f>
        <v>Bentley</v>
      </c>
      <c r="B376" t="str">
        <f>CLEAN('2025 Original'!B62)</f>
        <v>Bentley</v>
      </c>
      <c r="C376" t="str">
        <f>CLEAN('2025 Original'!C62)</f>
        <v>Continental GT Speed</v>
      </c>
      <c r="D376" t="str">
        <f>CLEAN('2025 Original'!D62)</f>
        <v>PC</v>
      </c>
      <c r="E376" t="str">
        <f>CLEAN('2025 Original'!E62)</f>
        <v>0</v>
      </c>
      <c r="F376" t="str">
        <f>CLEAN('2025 Original'!F62)</f>
        <v>64% G</v>
      </c>
      <c r="G376" t="str">
        <f>CLEAN('2025 Original'!G62)</f>
        <v/>
      </c>
      <c r="H376" t="str">
        <f>CLEAN('2025 Original'!H62)</f>
        <v>UK</v>
      </c>
      <c r="I376" t="str">
        <f>CLEAN('2025 Original'!I62)</f>
        <v/>
      </c>
      <c r="J376" t="str">
        <f>CLEAN('2025 Original'!J62)</f>
        <v>G</v>
      </c>
      <c r="K376" t="str">
        <f>CLEAN('2025 Original'!K62)</f>
        <v/>
      </c>
      <c r="L376" t="str">
        <f>CLEAN('2025 Original'!L62)</f>
        <v>G</v>
      </c>
      <c r="M376" t="str">
        <f>CLEAN('2025 Original'!M62)</f>
        <v/>
      </c>
      <c r="N376" t="str">
        <f t="shared" si="60"/>
        <v>0</v>
      </c>
      <c r="O376" s="70">
        <f t="shared" si="61"/>
        <v>0</v>
      </c>
      <c r="P376">
        <f t="shared" si="62"/>
        <v>0</v>
      </c>
      <c r="Q376">
        <f t="shared" si="63"/>
        <v>0</v>
      </c>
      <c r="R376">
        <v>0</v>
      </c>
      <c r="S376">
        <f t="shared" si="64"/>
        <v>0</v>
      </c>
      <c r="T376">
        <f t="shared" si="65"/>
        <v>0</v>
      </c>
      <c r="U376">
        <f t="shared" si="66"/>
        <v>0</v>
      </c>
      <c r="V376">
        <f t="shared" si="67"/>
        <v>0</v>
      </c>
      <c r="W376">
        <f t="shared" si="68"/>
        <v>0</v>
      </c>
      <c r="X376">
        <f t="shared" si="69"/>
        <v>0</v>
      </c>
      <c r="Y376">
        <f t="shared" si="70"/>
        <v>0</v>
      </c>
      <c r="Z376">
        <f t="shared" si="71"/>
        <v>0</v>
      </c>
      <c r="AA376" cm="1">
        <f t="array" ref="AA376">SUMPRODUCT((Z376&lt;$Z$2:$Z$225)/COUNTIF($Z$2:$Z$225,$Z$2:$Z$225))+1</f>
        <v>90.999999999999957</v>
      </c>
    </row>
    <row r="377" spans="1:27" x14ac:dyDescent="0.15">
      <c r="A377" t="str">
        <f>CLEAN('2025 Original'!A63)</f>
        <v>Bentley</v>
      </c>
      <c r="B377" t="str">
        <f>CLEAN('2025 Original'!B63)</f>
        <v>Bentley</v>
      </c>
      <c r="C377" t="str">
        <f>CLEAN('2025 Original'!C63)</f>
        <v>Continental GTC Black Edition</v>
      </c>
      <c r="D377" t="str">
        <f>CLEAN('2025 Original'!D63)</f>
        <v>PC</v>
      </c>
      <c r="E377" t="str">
        <f>CLEAN('2025 Original'!E63)</f>
        <v>0</v>
      </c>
      <c r="F377" t="str">
        <f>CLEAN('2025 Original'!F63)</f>
        <v>62% G</v>
      </c>
      <c r="G377" t="str">
        <f>CLEAN('2025 Original'!G63)</f>
        <v/>
      </c>
      <c r="H377" t="str">
        <f>CLEAN('2025 Original'!H63)</f>
        <v>UK</v>
      </c>
      <c r="I377" t="str">
        <f>CLEAN('2025 Original'!I63)</f>
        <v/>
      </c>
      <c r="J377" t="str">
        <f>CLEAN('2025 Original'!J63)</f>
        <v>G</v>
      </c>
      <c r="K377" t="str">
        <f>CLEAN('2025 Original'!K63)</f>
        <v/>
      </c>
      <c r="L377" t="str">
        <f>CLEAN('2025 Original'!L63)</f>
        <v>G</v>
      </c>
      <c r="M377" t="str">
        <f>CLEAN('2025 Original'!M63)</f>
        <v/>
      </c>
      <c r="N377" t="str">
        <f t="shared" si="60"/>
        <v>0</v>
      </c>
      <c r="O377" s="70">
        <f t="shared" si="61"/>
        <v>0</v>
      </c>
      <c r="P377">
        <f t="shared" si="62"/>
        <v>0</v>
      </c>
      <c r="Q377">
        <f t="shared" si="63"/>
        <v>0</v>
      </c>
      <c r="R377">
        <v>0</v>
      </c>
      <c r="S377">
        <f t="shared" si="64"/>
        <v>0</v>
      </c>
      <c r="T377">
        <f t="shared" si="65"/>
        <v>0</v>
      </c>
      <c r="U377">
        <f t="shared" si="66"/>
        <v>0</v>
      </c>
      <c r="V377">
        <f t="shared" si="67"/>
        <v>0</v>
      </c>
      <c r="W377">
        <f t="shared" si="68"/>
        <v>0</v>
      </c>
      <c r="X377">
        <f t="shared" si="69"/>
        <v>0</v>
      </c>
      <c r="Y377">
        <f t="shared" si="70"/>
        <v>0</v>
      </c>
      <c r="Z377">
        <f t="shared" si="71"/>
        <v>0</v>
      </c>
      <c r="AA377" cm="1">
        <f t="array" ref="AA377">SUMPRODUCT((Z377&lt;$Z$2:$Z$225)/COUNTIF($Z$2:$Z$225,$Z$2:$Z$225))+1</f>
        <v>90.999999999999957</v>
      </c>
    </row>
    <row r="378" spans="1:27" x14ac:dyDescent="0.15">
      <c r="A378" t="str">
        <f>CLEAN('2025 Original'!A64)</f>
        <v>Bentley</v>
      </c>
      <c r="B378" t="str">
        <f>CLEAN('2025 Original'!B64)</f>
        <v>Bentley</v>
      </c>
      <c r="C378" t="str">
        <f>CLEAN('2025 Original'!C64)</f>
        <v>Continental GTC Mulliner</v>
      </c>
      <c r="D378" t="str">
        <f>CLEAN('2025 Original'!D64)</f>
        <v>PC</v>
      </c>
      <c r="E378" t="str">
        <f>CLEAN('2025 Original'!E64)</f>
        <v>0</v>
      </c>
      <c r="F378" t="str">
        <f>CLEAN('2025 Original'!F64)</f>
        <v>60% G</v>
      </c>
      <c r="G378" t="str">
        <f>CLEAN('2025 Original'!G64)</f>
        <v/>
      </c>
      <c r="H378" t="str">
        <f>CLEAN('2025 Original'!H64)</f>
        <v>UK</v>
      </c>
      <c r="I378" t="str">
        <f>CLEAN('2025 Original'!I64)</f>
        <v/>
      </c>
      <c r="J378" t="str">
        <f>CLEAN('2025 Original'!J64)</f>
        <v>G</v>
      </c>
      <c r="K378" t="str">
        <f>CLEAN('2025 Original'!K64)</f>
        <v/>
      </c>
      <c r="L378" t="str">
        <f>CLEAN('2025 Original'!L64)</f>
        <v>G</v>
      </c>
      <c r="M378" t="str">
        <f>CLEAN('2025 Original'!M64)</f>
        <v/>
      </c>
      <c r="N378" t="str">
        <f t="shared" si="60"/>
        <v>0</v>
      </c>
      <c r="O378" s="70">
        <f t="shared" si="61"/>
        <v>0</v>
      </c>
      <c r="P378">
        <f t="shared" si="62"/>
        <v>0</v>
      </c>
      <c r="Q378">
        <f t="shared" si="63"/>
        <v>0</v>
      </c>
      <c r="R378">
        <v>0</v>
      </c>
      <c r="S378">
        <f t="shared" si="64"/>
        <v>0</v>
      </c>
      <c r="T378">
        <f t="shared" si="65"/>
        <v>0</v>
      </c>
      <c r="U378">
        <f t="shared" si="66"/>
        <v>0</v>
      </c>
      <c r="V378">
        <f t="shared" si="67"/>
        <v>0</v>
      </c>
      <c r="W378">
        <f t="shared" si="68"/>
        <v>0</v>
      </c>
      <c r="X378">
        <f t="shared" si="69"/>
        <v>0</v>
      </c>
      <c r="Y378">
        <f t="shared" si="70"/>
        <v>0</v>
      </c>
      <c r="Z378">
        <f t="shared" si="71"/>
        <v>0</v>
      </c>
      <c r="AA378" cm="1">
        <f t="array" ref="AA378">SUMPRODUCT((Z378&lt;$Z$2:$Z$225)/COUNTIF($Z$2:$Z$225,$Z$2:$Z$225))+1</f>
        <v>90.999999999999957</v>
      </c>
    </row>
    <row r="379" spans="1:27" x14ac:dyDescent="0.15">
      <c r="A379" t="str">
        <f>CLEAN('2025 Original'!A65)</f>
        <v>Bentley</v>
      </c>
      <c r="B379" t="str">
        <f>CLEAN('2025 Original'!B65)</f>
        <v>Bentley</v>
      </c>
      <c r="C379" t="str">
        <f>CLEAN('2025 Original'!C65)</f>
        <v>Continental GTC Speed</v>
      </c>
      <c r="D379" t="str">
        <f>CLEAN('2025 Original'!D65)</f>
        <v>PC</v>
      </c>
      <c r="E379" t="str">
        <f>CLEAN('2025 Original'!E65)</f>
        <v>0</v>
      </c>
      <c r="F379" t="str">
        <f>CLEAN('2025 Original'!F65)</f>
        <v>63% G</v>
      </c>
      <c r="G379" t="str">
        <f>CLEAN('2025 Original'!G65)</f>
        <v/>
      </c>
      <c r="H379" t="str">
        <f>CLEAN('2025 Original'!H65)</f>
        <v>UK</v>
      </c>
      <c r="I379" t="str">
        <f>CLEAN('2025 Original'!I65)</f>
        <v/>
      </c>
      <c r="J379" t="str">
        <f>CLEAN('2025 Original'!J65)</f>
        <v>G</v>
      </c>
      <c r="K379" t="str">
        <f>CLEAN('2025 Original'!K65)</f>
        <v/>
      </c>
      <c r="L379" t="str">
        <f>CLEAN('2025 Original'!L65)</f>
        <v>G</v>
      </c>
      <c r="M379" t="str">
        <f>CLEAN('2025 Original'!M65)</f>
        <v/>
      </c>
      <c r="N379" t="str">
        <f t="shared" si="60"/>
        <v>0</v>
      </c>
      <c r="O379" s="70">
        <f t="shared" si="61"/>
        <v>0</v>
      </c>
      <c r="P379">
        <f t="shared" si="62"/>
        <v>0</v>
      </c>
      <c r="Q379">
        <f t="shared" si="63"/>
        <v>0</v>
      </c>
      <c r="R379">
        <v>0</v>
      </c>
      <c r="S379">
        <f t="shared" si="64"/>
        <v>0</v>
      </c>
      <c r="T379">
        <f t="shared" si="65"/>
        <v>0</v>
      </c>
      <c r="U379">
        <f t="shared" si="66"/>
        <v>0</v>
      </c>
      <c r="V379">
        <f t="shared" si="67"/>
        <v>0</v>
      </c>
      <c r="W379">
        <f t="shared" si="68"/>
        <v>0</v>
      </c>
      <c r="X379">
        <f t="shared" si="69"/>
        <v>0</v>
      </c>
      <c r="Y379">
        <f t="shared" si="70"/>
        <v>0</v>
      </c>
      <c r="Z379">
        <f t="shared" si="71"/>
        <v>0</v>
      </c>
      <c r="AA379" cm="1">
        <f t="array" ref="AA379">SUMPRODUCT((Z379&lt;$Z$2:$Z$225)/COUNTIF($Z$2:$Z$225,$Z$2:$Z$225))+1</f>
        <v>90.999999999999957</v>
      </c>
    </row>
    <row r="380" spans="1:27" x14ac:dyDescent="0.15">
      <c r="A380" t="str">
        <f>CLEAN('2025 Original'!A66)</f>
        <v>Bentley</v>
      </c>
      <c r="B380" t="str">
        <f>CLEAN('2025 Original'!B66)</f>
        <v>Bentley</v>
      </c>
      <c r="C380" t="str">
        <f>CLEAN('2025 Original'!C66)</f>
        <v>Flying Spur Black Edition</v>
      </c>
      <c r="D380" t="str">
        <f>CLEAN('2025 Original'!D66)</f>
        <v>PC</v>
      </c>
      <c r="E380" t="str">
        <f>CLEAN('2025 Original'!E66)</f>
        <v>0</v>
      </c>
      <c r="F380" t="str">
        <f>CLEAN('2025 Original'!F66)</f>
        <v>58% G</v>
      </c>
      <c r="G380" t="str">
        <f>CLEAN('2025 Original'!G66)</f>
        <v>18% UK</v>
      </c>
      <c r="H380" t="str">
        <f>CLEAN('2025 Original'!H66)</f>
        <v>UK</v>
      </c>
      <c r="I380" t="str">
        <f>CLEAN('2025 Original'!I66)</f>
        <v/>
      </c>
      <c r="J380" t="str">
        <f>CLEAN('2025 Original'!J66)</f>
        <v>G</v>
      </c>
      <c r="K380" t="str">
        <f>CLEAN('2025 Original'!K66)</f>
        <v/>
      </c>
      <c r="L380" t="str">
        <f>CLEAN('2025 Original'!L66)</f>
        <v>G</v>
      </c>
      <c r="M380" t="str">
        <f>CLEAN('2025 Original'!M66)</f>
        <v/>
      </c>
      <c r="N380" t="str">
        <f t="shared" si="60"/>
        <v>0</v>
      </c>
      <c r="O380" s="70">
        <f t="shared" si="61"/>
        <v>0</v>
      </c>
      <c r="P380">
        <f t="shared" si="62"/>
        <v>0</v>
      </c>
      <c r="Q380">
        <f t="shared" si="63"/>
        <v>0</v>
      </c>
      <c r="R380">
        <v>0</v>
      </c>
      <c r="S380">
        <f t="shared" si="64"/>
        <v>0</v>
      </c>
      <c r="T380">
        <f t="shared" si="65"/>
        <v>0</v>
      </c>
      <c r="U380">
        <f t="shared" si="66"/>
        <v>0</v>
      </c>
      <c r="V380">
        <f t="shared" si="67"/>
        <v>0</v>
      </c>
      <c r="W380">
        <f t="shared" si="68"/>
        <v>0</v>
      </c>
      <c r="X380">
        <f t="shared" si="69"/>
        <v>0</v>
      </c>
      <c r="Y380">
        <f t="shared" si="70"/>
        <v>0</v>
      </c>
      <c r="Z380">
        <f t="shared" si="71"/>
        <v>0</v>
      </c>
      <c r="AA380" cm="1">
        <f t="array" ref="AA380">SUMPRODUCT((Z380&lt;$Z$2:$Z$225)/COUNTIF($Z$2:$Z$225,$Z$2:$Z$225))+1</f>
        <v>90.999999999999957</v>
      </c>
    </row>
    <row r="381" spans="1:27" x14ac:dyDescent="0.15">
      <c r="A381" t="str">
        <f>CLEAN('2025 Original'!A67)</f>
        <v>Bentley</v>
      </c>
      <c r="B381" t="str">
        <f>CLEAN('2025 Original'!B67)</f>
        <v>Bentley</v>
      </c>
      <c r="C381" t="str">
        <f>CLEAN('2025 Original'!C67)</f>
        <v>Flying Spur Mulliner</v>
      </c>
      <c r="D381" t="str">
        <f>CLEAN('2025 Original'!D67)</f>
        <v>PC</v>
      </c>
      <c r="E381" t="str">
        <f>CLEAN('2025 Original'!E67)</f>
        <v>0</v>
      </c>
      <c r="F381" t="str">
        <f>CLEAN('2025 Original'!F67)</f>
        <v>59% G</v>
      </c>
      <c r="G381" t="str">
        <f>CLEAN('2025 Original'!G67)</f>
        <v>16% UK</v>
      </c>
      <c r="H381" t="str">
        <f>CLEAN('2025 Original'!H67)</f>
        <v>UK</v>
      </c>
      <c r="I381" t="str">
        <f>CLEAN('2025 Original'!I67)</f>
        <v/>
      </c>
      <c r="J381" t="str">
        <f>CLEAN('2025 Original'!J67)</f>
        <v>G</v>
      </c>
      <c r="K381" t="str">
        <f>CLEAN('2025 Original'!K67)</f>
        <v/>
      </c>
      <c r="L381" t="str">
        <f>CLEAN('2025 Original'!L67)</f>
        <v>G</v>
      </c>
      <c r="M381" t="str">
        <f>CLEAN('2025 Original'!M67)</f>
        <v/>
      </c>
      <c r="N381" t="str">
        <f t="shared" si="60"/>
        <v>0</v>
      </c>
      <c r="O381" s="70">
        <f t="shared" si="61"/>
        <v>0</v>
      </c>
      <c r="P381">
        <f t="shared" si="62"/>
        <v>0</v>
      </c>
      <c r="Q381">
        <f t="shared" si="63"/>
        <v>0</v>
      </c>
      <c r="R381">
        <v>0</v>
      </c>
      <c r="S381">
        <f t="shared" si="64"/>
        <v>0</v>
      </c>
      <c r="T381">
        <f t="shared" si="65"/>
        <v>0</v>
      </c>
      <c r="U381">
        <f t="shared" si="66"/>
        <v>0</v>
      </c>
      <c r="V381">
        <f t="shared" si="67"/>
        <v>0</v>
      </c>
      <c r="W381">
        <f t="shared" si="68"/>
        <v>0</v>
      </c>
      <c r="X381">
        <f t="shared" si="69"/>
        <v>0</v>
      </c>
      <c r="Y381">
        <f t="shared" si="70"/>
        <v>0</v>
      </c>
      <c r="Z381">
        <f t="shared" si="71"/>
        <v>0</v>
      </c>
      <c r="AA381" cm="1">
        <f t="array" ref="AA381">SUMPRODUCT((Z381&lt;$Z$2:$Z$225)/COUNTIF($Z$2:$Z$225,$Z$2:$Z$225))+1</f>
        <v>90.999999999999957</v>
      </c>
    </row>
    <row r="382" spans="1:27" x14ac:dyDescent="0.15">
      <c r="A382" t="str">
        <f>CLEAN('2025 Original'!A68)</f>
        <v>Bentley</v>
      </c>
      <c r="B382" t="str">
        <f>CLEAN('2025 Original'!B68)</f>
        <v>Bentley</v>
      </c>
      <c r="C382" t="str">
        <f>CLEAN('2025 Original'!C68)</f>
        <v>Flying Spur Speed</v>
      </c>
      <c r="D382" t="str">
        <f>CLEAN('2025 Original'!D68)</f>
        <v>PC</v>
      </c>
      <c r="E382" t="str">
        <f>CLEAN('2025 Original'!E68)</f>
        <v>0</v>
      </c>
      <c r="F382" t="str">
        <f>CLEAN('2025 Original'!F68)</f>
        <v>61% G</v>
      </c>
      <c r="G382" t="str">
        <f>CLEAN('2025 Original'!G68)</f>
        <v>15% UK</v>
      </c>
      <c r="H382" t="str">
        <f>CLEAN('2025 Original'!H68)</f>
        <v>UK</v>
      </c>
      <c r="I382" t="str">
        <f>CLEAN('2025 Original'!I68)</f>
        <v/>
      </c>
      <c r="J382" t="str">
        <f>CLEAN('2025 Original'!J68)</f>
        <v>G</v>
      </c>
      <c r="K382" t="str">
        <f>CLEAN('2025 Original'!K68)</f>
        <v/>
      </c>
      <c r="L382" t="str">
        <f>CLEAN('2025 Original'!L68)</f>
        <v>G</v>
      </c>
      <c r="M382" t="str">
        <f>CLEAN('2025 Original'!M68)</f>
        <v/>
      </c>
      <c r="N382" t="str">
        <f t="shared" si="60"/>
        <v>0</v>
      </c>
      <c r="O382" s="70">
        <f t="shared" si="61"/>
        <v>0</v>
      </c>
      <c r="P382">
        <f t="shared" si="62"/>
        <v>0</v>
      </c>
      <c r="Q382">
        <f t="shared" si="63"/>
        <v>0</v>
      </c>
      <c r="R382">
        <v>0</v>
      </c>
      <c r="S382">
        <f t="shared" si="64"/>
        <v>0</v>
      </c>
      <c r="T382">
        <f t="shared" si="65"/>
        <v>0</v>
      </c>
      <c r="U382">
        <f t="shared" si="66"/>
        <v>0</v>
      </c>
      <c r="V382">
        <f t="shared" si="67"/>
        <v>0</v>
      </c>
      <c r="W382">
        <f t="shared" si="68"/>
        <v>0</v>
      </c>
      <c r="X382">
        <f t="shared" si="69"/>
        <v>0</v>
      </c>
      <c r="Y382">
        <f t="shared" si="70"/>
        <v>0</v>
      </c>
      <c r="Z382">
        <f t="shared" si="71"/>
        <v>0</v>
      </c>
      <c r="AA382" cm="1">
        <f t="array" ref="AA382">SUMPRODUCT((Z382&lt;$Z$2:$Z$225)/COUNTIF($Z$2:$Z$225,$Z$2:$Z$225))+1</f>
        <v>90.999999999999957</v>
      </c>
    </row>
    <row r="383" spans="1:27" x14ac:dyDescent="0.15">
      <c r="A383" t="str">
        <f>CLEAN('2025 Original'!A70)</f>
        <v>BMW AG</v>
      </c>
      <c r="B383" t="str">
        <f>CLEAN('2025 Original'!B70)</f>
        <v>BMW</v>
      </c>
      <c r="C383" t="str">
        <f>CLEAN('2025 Original'!C70)</f>
        <v>2 Series Gran Coupe</v>
      </c>
      <c r="D383" t="str">
        <f>CLEAN('2025 Original'!D70)</f>
        <v>PC</v>
      </c>
      <c r="E383" t="str">
        <f>CLEAN('2025 Original'!E70)</f>
        <v>0</v>
      </c>
      <c r="F383" t="str">
        <f>CLEAN('2025 Original'!F70)</f>
        <v>24% G</v>
      </c>
      <c r="G383" t="str">
        <f>CLEAN('2025 Original'!G70)</f>
        <v/>
      </c>
      <c r="H383" t="str">
        <f>CLEAN('2025 Original'!H70)</f>
        <v>G</v>
      </c>
      <c r="I383" t="str">
        <f>CLEAN('2025 Original'!I70)</f>
        <v/>
      </c>
      <c r="J383" t="str">
        <f>CLEAN('2025 Original'!J70)</f>
        <v>G</v>
      </c>
      <c r="K383" t="str">
        <f>CLEAN('2025 Original'!K70)</f>
        <v/>
      </c>
      <c r="L383" t="str">
        <f>CLEAN('2025 Original'!L70)</f>
        <v>G</v>
      </c>
      <c r="M383" t="str">
        <f>CLEAN('2025 Original'!M70)</f>
        <v/>
      </c>
      <c r="N383" t="str">
        <f t="shared" si="60"/>
        <v>0</v>
      </c>
      <c r="O383" s="70">
        <f t="shared" si="61"/>
        <v>0</v>
      </c>
      <c r="P383">
        <f t="shared" si="62"/>
        <v>0</v>
      </c>
      <c r="Q383">
        <f t="shared" si="63"/>
        <v>0</v>
      </c>
      <c r="R383">
        <v>0</v>
      </c>
      <c r="S383">
        <f t="shared" si="64"/>
        <v>0</v>
      </c>
      <c r="T383">
        <f t="shared" si="65"/>
        <v>0</v>
      </c>
      <c r="U383">
        <f t="shared" si="66"/>
        <v>0</v>
      </c>
      <c r="V383">
        <f t="shared" si="67"/>
        <v>0</v>
      </c>
      <c r="W383">
        <f t="shared" si="68"/>
        <v>0</v>
      </c>
      <c r="X383">
        <f t="shared" si="69"/>
        <v>0</v>
      </c>
      <c r="Y383">
        <f t="shared" si="70"/>
        <v>0</v>
      </c>
      <c r="Z383">
        <f t="shared" si="71"/>
        <v>0</v>
      </c>
      <c r="AA383" cm="1">
        <f t="array" ref="AA383">SUMPRODUCT((Z383&lt;$Z$2:$Z$225)/COUNTIF($Z$2:$Z$225,$Z$2:$Z$225))+1</f>
        <v>90.999999999999957</v>
      </c>
    </row>
    <row r="384" spans="1:27" x14ac:dyDescent="0.15">
      <c r="A384" t="str">
        <f>CLEAN('2025 Original'!A72)</f>
        <v>BMW AG</v>
      </c>
      <c r="B384" t="str">
        <f>CLEAN('2025 Original'!B72)</f>
        <v>BMW</v>
      </c>
      <c r="C384" t="str">
        <f>CLEAN('2025 Original'!C72)</f>
        <v>4 Series  Gran Coupe/i4</v>
      </c>
      <c r="D384" t="str">
        <f>CLEAN('2025 Original'!D72)</f>
        <v>PC</v>
      </c>
      <c r="E384" t="str">
        <f>CLEAN('2025 Original'!E72)</f>
        <v>0</v>
      </c>
      <c r="F384" t="str">
        <f>CLEAN('2025 Original'!F72)</f>
        <v>27% G</v>
      </c>
      <c r="G384" t="str">
        <f>CLEAN('2025 Original'!G72)</f>
        <v>24% H</v>
      </c>
      <c r="H384" t="str">
        <f>CLEAN('2025 Original'!H72)</f>
        <v>G</v>
      </c>
      <c r="I384" t="str">
        <f>CLEAN('2025 Original'!I72)</f>
        <v/>
      </c>
      <c r="J384" t="str">
        <f>CLEAN('2025 Original'!J72)</f>
        <v>G</v>
      </c>
      <c r="K384" t="str">
        <f>CLEAN('2025 Original'!K72)</f>
        <v/>
      </c>
      <c r="L384" t="str">
        <f>CLEAN('2025 Original'!L72)</f>
        <v>G</v>
      </c>
      <c r="M384" t="str">
        <f>CLEAN('2025 Original'!M72)</f>
        <v/>
      </c>
      <c r="N384" t="str">
        <f t="shared" si="60"/>
        <v>0</v>
      </c>
      <c r="O384" s="70">
        <f t="shared" si="61"/>
        <v>0</v>
      </c>
      <c r="P384">
        <f t="shared" si="62"/>
        <v>0</v>
      </c>
      <c r="Q384">
        <f t="shared" si="63"/>
        <v>0</v>
      </c>
      <c r="R384">
        <v>0</v>
      </c>
      <c r="S384">
        <f t="shared" si="64"/>
        <v>0</v>
      </c>
      <c r="T384">
        <f t="shared" si="65"/>
        <v>0</v>
      </c>
      <c r="U384">
        <f t="shared" si="66"/>
        <v>0</v>
      </c>
      <c r="V384">
        <f t="shared" si="67"/>
        <v>0</v>
      </c>
      <c r="W384">
        <f t="shared" si="68"/>
        <v>0</v>
      </c>
      <c r="X384">
        <f t="shared" si="69"/>
        <v>0</v>
      </c>
      <c r="Y384">
        <f t="shared" si="70"/>
        <v>0</v>
      </c>
      <c r="Z384">
        <f t="shared" si="71"/>
        <v>0</v>
      </c>
      <c r="AA384" cm="1">
        <f t="array" ref="AA384">SUMPRODUCT((Z384&lt;$Z$2:$Z$225)/COUNTIF($Z$2:$Z$225,$Z$2:$Z$225))+1</f>
        <v>90.999999999999957</v>
      </c>
    </row>
    <row r="385" spans="1:27" x14ac:dyDescent="0.15">
      <c r="A385" t="str">
        <f>CLEAN('2025 Original'!A73)</f>
        <v>BMW AG</v>
      </c>
      <c r="B385" t="str">
        <f>CLEAN('2025 Original'!B73)</f>
        <v>BMW</v>
      </c>
      <c r="C385" t="str">
        <f>CLEAN('2025 Original'!C73)</f>
        <v>4 Series Coupe/Convertible</v>
      </c>
      <c r="D385" t="str">
        <f>CLEAN('2025 Original'!D73)</f>
        <v>PC</v>
      </c>
      <c r="E385" t="str">
        <f>CLEAN('2025 Original'!E73)</f>
        <v>0</v>
      </c>
      <c r="F385" t="str">
        <f>CLEAN('2025 Original'!F73)</f>
        <v>49% G</v>
      </c>
      <c r="G385" t="str">
        <f>CLEAN('2025 Original'!G73)</f>
        <v/>
      </c>
      <c r="H385" t="str">
        <f>CLEAN('2025 Original'!H73)</f>
        <v>G</v>
      </c>
      <c r="I385" t="str">
        <f>CLEAN('2025 Original'!I73)</f>
        <v/>
      </c>
      <c r="J385" t="str">
        <f>CLEAN('2025 Original'!J73)</f>
        <v>G</v>
      </c>
      <c r="K385" t="str">
        <f>CLEAN('2025 Original'!K73)</f>
        <v/>
      </c>
      <c r="L385" t="str">
        <f>CLEAN('2025 Original'!L73)</f>
        <v>G</v>
      </c>
      <c r="M385" t="str">
        <f>CLEAN('2025 Original'!M73)</f>
        <v/>
      </c>
      <c r="N385" t="str">
        <f t="shared" si="60"/>
        <v>0</v>
      </c>
      <c r="O385" s="70">
        <f t="shared" si="61"/>
        <v>0</v>
      </c>
      <c r="P385">
        <f t="shared" si="62"/>
        <v>0</v>
      </c>
      <c r="Q385">
        <f t="shared" si="63"/>
        <v>0</v>
      </c>
      <c r="R385">
        <v>0</v>
      </c>
      <c r="S385">
        <f t="shared" si="64"/>
        <v>0</v>
      </c>
      <c r="T385">
        <f t="shared" si="65"/>
        <v>0</v>
      </c>
      <c r="U385">
        <f t="shared" si="66"/>
        <v>0</v>
      </c>
      <c r="V385">
        <f t="shared" si="67"/>
        <v>0</v>
      </c>
      <c r="W385">
        <f t="shared" si="68"/>
        <v>0</v>
      </c>
      <c r="X385">
        <f t="shared" si="69"/>
        <v>0</v>
      </c>
      <c r="Y385">
        <f t="shared" si="70"/>
        <v>0</v>
      </c>
      <c r="Z385">
        <f t="shared" si="71"/>
        <v>0</v>
      </c>
      <c r="AA385" cm="1">
        <f t="array" ref="AA385">SUMPRODUCT((Z385&lt;$Z$2:$Z$225)/COUNTIF($Z$2:$Z$225,$Z$2:$Z$225))+1</f>
        <v>90.999999999999957</v>
      </c>
    </row>
    <row r="386" spans="1:27" x14ac:dyDescent="0.15">
      <c r="A386" t="str">
        <f>CLEAN('2025 Original'!A74)</f>
        <v>BMW AG</v>
      </c>
      <c r="B386" t="str">
        <f>CLEAN('2025 Original'!B74)</f>
        <v>BMW</v>
      </c>
      <c r="C386" t="str">
        <f>CLEAN('2025 Original'!C74)</f>
        <v>5 Series / i5</v>
      </c>
      <c r="D386" t="str">
        <f>CLEAN('2025 Original'!D74)</f>
        <v>PC</v>
      </c>
      <c r="E386" t="str">
        <f>CLEAN('2025 Original'!E74)</f>
        <v>0</v>
      </c>
      <c r="F386" t="str">
        <f>CLEAN('2025 Original'!F74)</f>
        <v>23% G</v>
      </c>
      <c r="G386" t="str">
        <f>CLEAN('2025 Original'!G74)</f>
        <v>22% H</v>
      </c>
      <c r="H386" t="str">
        <f>CLEAN('2025 Original'!H74)</f>
        <v>G</v>
      </c>
      <c r="I386" t="str">
        <f>CLEAN('2025 Original'!I74)</f>
        <v/>
      </c>
      <c r="J386" t="str">
        <f>CLEAN('2025 Original'!J74)</f>
        <v>G</v>
      </c>
      <c r="K386" t="str">
        <f>CLEAN('2025 Original'!K74)</f>
        <v/>
      </c>
      <c r="L386" t="str">
        <f>CLEAN('2025 Original'!L74)</f>
        <v>G</v>
      </c>
      <c r="M386" t="str">
        <f>CLEAN('2025 Original'!M74)</f>
        <v/>
      </c>
      <c r="N386" t="str">
        <f t="shared" ref="N386:N449" si="72">E386</f>
        <v>0</v>
      </c>
      <c r="O386" s="70">
        <f t="shared" ref="O386:O449" si="73">COUNTIF(H386,"US")</f>
        <v>0</v>
      </c>
      <c r="P386">
        <f t="shared" ref="P386:P449" si="74">COUNTIF(J386,"US")</f>
        <v>0</v>
      </c>
      <c r="Q386">
        <f t="shared" ref="Q386:Q449" si="75">COUNTIF(L386,"US")</f>
        <v>0</v>
      </c>
      <c r="R386">
        <v>0</v>
      </c>
      <c r="S386">
        <f t="shared" ref="S386:S449" si="76">IF(R386=0,0,IF(R386=0.5,3,6))</f>
        <v>0</v>
      </c>
      <c r="T386">
        <f t="shared" ref="T386:T449" si="77">IF(O386=1,6,0)</f>
        <v>0</v>
      </c>
      <c r="U386">
        <f t="shared" ref="U386:U449" si="78">IF(R386=0,0,IF(R386=0.5,3,6))</f>
        <v>0</v>
      </c>
      <c r="V386">
        <f t="shared" ref="V386:V449" si="79">IF(Q386=1,7,0)</f>
        <v>0</v>
      </c>
      <c r="W386">
        <f t="shared" ref="W386:W449" si="80">IF(O386=1,11,0)</f>
        <v>0</v>
      </c>
      <c r="X386">
        <f t="shared" ref="X386:X449" si="81">IF(P386=1,14,0)</f>
        <v>0</v>
      </c>
      <c r="Y386">
        <f t="shared" ref="Y386:Y449" si="82">(0.5*N386)*100</f>
        <v>0</v>
      </c>
      <c r="Z386">
        <f t="shared" ref="Z386:Z449" si="83">SUM(S386:Y386)</f>
        <v>0</v>
      </c>
      <c r="AA386" cm="1">
        <f t="array" ref="AA386">SUMPRODUCT((Z386&lt;$Z$2:$Z$225)/COUNTIF($Z$2:$Z$225,$Z$2:$Z$225))+1</f>
        <v>90.999999999999957</v>
      </c>
    </row>
    <row r="387" spans="1:27" x14ac:dyDescent="0.15">
      <c r="A387" t="str">
        <f>CLEAN('2025 Original'!A81)</f>
        <v>BMW AG</v>
      </c>
      <c r="B387" t="str">
        <f>CLEAN('2025 Original'!B81)</f>
        <v>BMW</v>
      </c>
      <c r="C387" t="str">
        <f>CLEAN('2025 Original'!C81)</f>
        <v>M3 Sedan</v>
      </c>
      <c r="D387" t="str">
        <f>CLEAN('2025 Original'!D81)</f>
        <v>PC</v>
      </c>
      <c r="E387" t="str">
        <f>CLEAN('2025 Original'!E81)</f>
        <v>0</v>
      </c>
      <c r="F387" t="str">
        <f>CLEAN('2025 Original'!F81)</f>
        <v>38% G</v>
      </c>
      <c r="G387" t="str">
        <f>CLEAN('2025 Original'!G81)</f>
        <v/>
      </c>
      <c r="H387" t="str">
        <f>CLEAN('2025 Original'!H81)</f>
        <v>G</v>
      </c>
      <c r="I387" t="str">
        <f>CLEAN('2025 Original'!I81)</f>
        <v/>
      </c>
      <c r="J387" t="str">
        <f>CLEAN('2025 Original'!J81)</f>
        <v>G</v>
      </c>
      <c r="K387" t="str">
        <f>CLEAN('2025 Original'!K81)</f>
        <v/>
      </c>
      <c r="L387" t="str">
        <f>CLEAN('2025 Original'!L81)</f>
        <v>G</v>
      </c>
      <c r="M387" t="str">
        <f>CLEAN('2025 Original'!M81)</f>
        <v/>
      </c>
      <c r="N387" t="str">
        <f t="shared" si="72"/>
        <v>0</v>
      </c>
      <c r="O387" s="70">
        <f t="shared" si="73"/>
        <v>0</v>
      </c>
      <c r="P387">
        <f t="shared" si="74"/>
        <v>0</v>
      </c>
      <c r="Q387">
        <f t="shared" si="75"/>
        <v>0</v>
      </c>
      <c r="R387">
        <v>0</v>
      </c>
      <c r="S387">
        <f t="shared" si="76"/>
        <v>0</v>
      </c>
      <c r="T387">
        <f t="shared" si="77"/>
        <v>0</v>
      </c>
      <c r="U387">
        <f t="shared" si="78"/>
        <v>0</v>
      </c>
      <c r="V387">
        <f t="shared" si="79"/>
        <v>0</v>
      </c>
      <c r="W387">
        <f t="shared" si="80"/>
        <v>0</v>
      </c>
      <c r="X387">
        <f t="shared" si="81"/>
        <v>0</v>
      </c>
      <c r="Y387">
        <f t="shared" si="82"/>
        <v>0</v>
      </c>
      <c r="Z387">
        <f t="shared" si="83"/>
        <v>0</v>
      </c>
      <c r="AA387" cm="1">
        <f t="array" ref="AA387">SUMPRODUCT((Z387&lt;$Z$2:$Z$225)/COUNTIF($Z$2:$Z$225,$Z$2:$Z$225))+1</f>
        <v>90.999999999999957</v>
      </c>
    </row>
    <row r="388" spans="1:27" x14ac:dyDescent="0.15">
      <c r="A388" t="str">
        <f>CLEAN('2025 Original'!A82)</f>
        <v>BMW AG</v>
      </c>
      <c r="B388" t="str">
        <f>CLEAN('2025 Original'!B82)</f>
        <v>BMW</v>
      </c>
      <c r="C388" t="str">
        <f>CLEAN('2025 Original'!C82)</f>
        <v>M4</v>
      </c>
      <c r="D388" t="str">
        <f>CLEAN('2025 Original'!D82)</f>
        <v>PC</v>
      </c>
      <c r="E388" t="str">
        <f>CLEAN('2025 Original'!E82)</f>
        <v>0</v>
      </c>
      <c r="F388" t="str">
        <f>CLEAN('2025 Original'!F82)</f>
        <v>43% G</v>
      </c>
      <c r="G388" t="str">
        <f>CLEAN('2025 Original'!G82)</f>
        <v/>
      </c>
      <c r="H388" t="str">
        <f>CLEAN('2025 Original'!H82)</f>
        <v>G</v>
      </c>
      <c r="I388" t="str">
        <f>CLEAN('2025 Original'!I82)</f>
        <v/>
      </c>
      <c r="J388" t="str">
        <f>CLEAN('2025 Original'!J82)</f>
        <v>G</v>
      </c>
      <c r="K388" t="str">
        <f>CLEAN('2025 Original'!K82)</f>
        <v/>
      </c>
      <c r="L388" t="str">
        <f>CLEAN('2025 Original'!L82)</f>
        <v>G</v>
      </c>
      <c r="M388" t="str">
        <f>CLEAN('2025 Original'!M82)</f>
        <v/>
      </c>
      <c r="N388" t="str">
        <f t="shared" si="72"/>
        <v>0</v>
      </c>
      <c r="O388" s="70">
        <f t="shared" si="73"/>
        <v>0</v>
      </c>
      <c r="P388">
        <f t="shared" si="74"/>
        <v>0</v>
      </c>
      <c r="Q388">
        <f t="shared" si="75"/>
        <v>0</v>
      </c>
      <c r="R388">
        <v>0</v>
      </c>
      <c r="S388">
        <f t="shared" si="76"/>
        <v>0</v>
      </c>
      <c r="T388">
        <f t="shared" si="77"/>
        <v>0</v>
      </c>
      <c r="U388">
        <f t="shared" si="78"/>
        <v>0</v>
      </c>
      <c r="V388">
        <f t="shared" si="79"/>
        <v>0</v>
      </c>
      <c r="W388">
        <f t="shared" si="80"/>
        <v>0</v>
      </c>
      <c r="X388">
        <f t="shared" si="81"/>
        <v>0</v>
      </c>
      <c r="Y388">
        <f t="shared" si="82"/>
        <v>0</v>
      </c>
      <c r="Z388">
        <f t="shared" si="83"/>
        <v>0</v>
      </c>
      <c r="AA388" cm="1">
        <f t="array" ref="AA388">SUMPRODUCT((Z388&lt;$Z$2:$Z$225)/COUNTIF($Z$2:$Z$225,$Z$2:$Z$225))+1</f>
        <v>90.999999999999957</v>
      </c>
    </row>
    <row r="389" spans="1:27" x14ac:dyDescent="0.15">
      <c r="A389" t="str">
        <f>CLEAN('2025 Original'!A83)</f>
        <v>BMW AG</v>
      </c>
      <c r="B389" t="str">
        <f>CLEAN('2025 Original'!B83)</f>
        <v>BMW</v>
      </c>
      <c r="C389" t="str">
        <f>CLEAN('2025 Original'!C83)</f>
        <v>M4 CS Coupe</v>
      </c>
      <c r="D389" t="str">
        <f>CLEAN('2025 Original'!D83)</f>
        <v>PC</v>
      </c>
      <c r="E389" t="str">
        <f>CLEAN('2025 Original'!E83)</f>
        <v>0</v>
      </c>
      <c r="F389" t="str">
        <f>CLEAN('2025 Original'!F83)</f>
        <v>48% G</v>
      </c>
      <c r="G389" t="str">
        <f>CLEAN('2025 Original'!G83)</f>
        <v/>
      </c>
      <c r="H389" t="str">
        <f>CLEAN('2025 Original'!H83)</f>
        <v>G</v>
      </c>
      <c r="I389" t="str">
        <f>CLEAN('2025 Original'!I83)</f>
        <v/>
      </c>
      <c r="J389" t="str">
        <f>CLEAN('2025 Original'!J83)</f>
        <v>G</v>
      </c>
      <c r="K389" t="str">
        <f>CLEAN('2025 Original'!K83)</f>
        <v/>
      </c>
      <c r="L389" t="str">
        <f>CLEAN('2025 Original'!L83)</f>
        <v>G</v>
      </c>
      <c r="M389" t="str">
        <f>CLEAN('2025 Original'!M83)</f>
        <v/>
      </c>
      <c r="N389" t="str">
        <f t="shared" si="72"/>
        <v>0</v>
      </c>
      <c r="O389" s="70">
        <f t="shared" si="73"/>
        <v>0</v>
      </c>
      <c r="P389">
        <f t="shared" si="74"/>
        <v>0</v>
      </c>
      <c r="Q389">
        <f t="shared" si="75"/>
        <v>0</v>
      </c>
      <c r="R389">
        <v>0</v>
      </c>
      <c r="S389">
        <f t="shared" si="76"/>
        <v>0</v>
      </c>
      <c r="T389">
        <f t="shared" si="77"/>
        <v>0</v>
      </c>
      <c r="U389">
        <f t="shared" si="78"/>
        <v>0</v>
      </c>
      <c r="V389">
        <f t="shared" si="79"/>
        <v>0</v>
      </c>
      <c r="W389">
        <f t="shared" si="80"/>
        <v>0</v>
      </c>
      <c r="X389">
        <f t="shared" si="81"/>
        <v>0</v>
      </c>
      <c r="Y389">
        <f t="shared" si="82"/>
        <v>0</v>
      </c>
      <c r="Z389">
        <f t="shared" si="83"/>
        <v>0</v>
      </c>
      <c r="AA389" cm="1">
        <f t="array" ref="AA389">SUMPRODUCT((Z389&lt;$Z$2:$Z$225)/COUNTIF($Z$2:$Z$225,$Z$2:$Z$225))+1</f>
        <v>90.999999999999957</v>
      </c>
    </row>
    <row r="390" spans="1:27" x14ac:dyDescent="0.15">
      <c r="A390" t="str">
        <f>CLEAN('2025 Original'!A84)</f>
        <v>BMW AG</v>
      </c>
      <c r="B390" t="str">
        <f>CLEAN('2025 Original'!B84)</f>
        <v>BMW</v>
      </c>
      <c r="C390" t="str">
        <f>CLEAN('2025 Original'!C84)</f>
        <v>M5</v>
      </c>
      <c r="D390" t="str">
        <f>CLEAN('2025 Original'!D84)</f>
        <v>PC</v>
      </c>
      <c r="E390" t="str">
        <f>CLEAN('2025 Original'!E84)</f>
        <v>0</v>
      </c>
      <c r="F390" t="str">
        <f>CLEAN('2025 Original'!F84)</f>
        <v>16% G</v>
      </c>
      <c r="G390" t="str">
        <f>CLEAN('2025 Original'!G84)</f>
        <v/>
      </c>
      <c r="H390" t="str">
        <f>CLEAN('2025 Original'!H84)</f>
        <v>G</v>
      </c>
      <c r="I390" t="str">
        <f>CLEAN('2025 Original'!I84)</f>
        <v/>
      </c>
      <c r="J390" t="str">
        <f>CLEAN('2025 Original'!J84)</f>
        <v>G</v>
      </c>
      <c r="K390" t="str">
        <f>CLEAN('2025 Original'!K84)</f>
        <v/>
      </c>
      <c r="L390" t="str">
        <f>CLEAN('2025 Original'!L84)</f>
        <v>G</v>
      </c>
      <c r="M390" t="str">
        <f>CLEAN('2025 Original'!M84)</f>
        <v/>
      </c>
      <c r="N390" t="str">
        <f t="shared" si="72"/>
        <v>0</v>
      </c>
      <c r="O390" s="70">
        <f t="shared" si="73"/>
        <v>0</v>
      </c>
      <c r="P390">
        <f t="shared" si="74"/>
        <v>0</v>
      </c>
      <c r="Q390">
        <f t="shared" si="75"/>
        <v>0</v>
      </c>
      <c r="R390">
        <v>0</v>
      </c>
      <c r="S390">
        <f t="shared" si="76"/>
        <v>0</v>
      </c>
      <c r="T390">
        <f t="shared" si="77"/>
        <v>0</v>
      </c>
      <c r="U390">
        <f t="shared" si="78"/>
        <v>0</v>
      </c>
      <c r="V390">
        <f t="shared" si="79"/>
        <v>0</v>
      </c>
      <c r="W390">
        <f t="shared" si="80"/>
        <v>0</v>
      </c>
      <c r="X390">
        <f t="shared" si="81"/>
        <v>0</v>
      </c>
      <c r="Y390">
        <f t="shared" si="82"/>
        <v>0</v>
      </c>
      <c r="Z390">
        <f t="shared" si="83"/>
        <v>0</v>
      </c>
      <c r="AA390" cm="1">
        <f t="array" ref="AA390">SUMPRODUCT((Z390&lt;$Z$2:$Z$225)/COUNTIF($Z$2:$Z$225,$Z$2:$Z$225))+1</f>
        <v>90.999999999999957</v>
      </c>
    </row>
    <row r="391" spans="1:27" x14ac:dyDescent="0.15">
      <c r="A391" t="str">
        <f>CLEAN('2025 Original'!A85)</f>
        <v>BMW AG</v>
      </c>
      <c r="B391" t="str">
        <f>CLEAN('2025 Original'!B85)</f>
        <v>BMW</v>
      </c>
      <c r="C391" t="str">
        <f>CLEAN('2025 Original'!C85)</f>
        <v>M5 Wagon</v>
      </c>
      <c r="D391" t="str">
        <f>CLEAN('2025 Original'!D85)</f>
        <v>PC</v>
      </c>
      <c r="E391" t="str">
        <f>CLEAN('2025 Original'!E85)</f>
        <v>0</v>
      </c>
      <c r="F391" t="str">
        <f>CLEAN('2025 Original'!F85)</f>
        <v>21% G</v>
      </c>
      <c r="G391" t="str">
        <f>CLEAN('2025 Original'!G85)</f>
        <v/>
      </c>
      <c r="H391" t="str">
        <f>CLEAN('2025 Original'!H85)</f>
        <v>G</v>
      </c>
      <c r="I391" t="str">
        <f>CLEAN('2025 Original'!I85)</f>
        <v/>
      </c>
      <c r="J391" t="str">
        <f>CLEAN('2025 Original'!J85)</f>
        <v>G</v>
      </c>
      <c r="K391" t="str">
        <f>CLEAN('2025 Original'!K85)</f>
        <v/>
      </c>
      <c r="L391" t="str">
        <f>CLEAN('2025 Original'!L85)</f>
        <v>G</v>
      </c>
      <c r="M391" t="str">
        <f>CLEAN('2025 Original'!M85)</f>
        <v/>
      </c>
      <c r="N391" t="str">
        <f t="shared" si="72"/>
        <v>0</v>
      </c>
      <c r="O391" s="70">
        <f t="shared" si="73"/>
        <v>0</v>
      </c>
      <c r="P391">
        <f t="shared" si="74"/>
        <v>0</v>
      </c>
      <c r="Q391">
        <f t="shared" si="75"/>
        <v>0</v>
      </c>
      <c r="R391">
        <v>0</v>
      </c>
      <c r="S391">
        <f t="shared" si="76"/>
        <v>0</v>
      </c>
      <c r="T391">
        <f t="shared" si="77"/>
        <v>0</v>
      </c>
      <c r="U391">
        <f t="shared" si="78"/>
        <v>0</v>
      </c>
      <c r="V391">
        <f t="shared" si="79"/>
        <v>0</v>
      </c>
      <c r="W391">
        <f t="shared" si="80"/>
        <v>0</v>
      </c>
      <c r="X391">
        <f t="shared" si="81"/>
        <v>0</v>
      </c>
      <c r="Y391">
        <f t="shared" si="82"/>
        <v>0</v>
      </c>
      <c r="Z391">
        <f t="shared" si="83"/>
        <v>0</v>
      </c>
      <c r="AA391" cm="1">
        <f t="array" ref="AA391">SUMPRODUCT((Z391&lt;$Z$2:$Z$225)/COUNTIF($Z$2:$Z$225,$Z$2:$Z$225))+1</f>
        <v>90.999999999999957</v>
      </c>
    </row>
    <row r="392" spans="1:27" x14ac:dyDescent="0.15">
      <c r="A392" t="str">
        <f>CLEAN('2025 Original'!A87)</f>
        <v>BMW AG</v>
      </c>
      <c r="B392" t="str">
        <f>CLEAN('2025 Original'!B87)</f>
        <v>BMW</v>
      </c>
      <c r="C392" t="str">
        <f>CLEAN('2025 Original'!C87)</f>
        <v>X1</v>
      </c>
      <c r="D392" t="str">
        <f>CLEAN('2025 Original'!D87)</f>
        <v>MPV</v>
      </c>
      <c r="E392" t="str">
        <f>CLEAN('2025 Original'!E87)</f>
        <v>0</v>
      </c>
      <c r="F392" t="str">
        <f>CLEAN('2025 Original'!F87)</f>
        <v>20% G</v>
      </c>
      <c r="G392" t="str">
        <f>CLEAN('2025 Original'!G87)</f>
        <v/>
      </c>
      <c r="H392" t="str">
        <f>CLEAN('2025 Original'!H87)</f>
        <v>G</v>
      </c>
      <c r="I392" t="str">
        <f>CLEAN('2025 Original'!I87)</f>
        <v/>
      </c>
      <c r="J392" t="str">
        <f>CLEAN('2025 Original'!J87)</f>
        <v>G</v>
      </c>
      <c r="K392" t="str">
        <f>CLEAN('2025 Original'!K87)</f>
        <v/>
      </c>
      <c r="L392" t="str">
        <f>CLEAN('2025 Original'!L87)</f>
        <v>G</v>
      </c>
      <c r="M392" t="str">
        <f>CLEAN('2025 Original'!M87)</f>
        <v/>
      </c>
      <c r="N392" t="str">
        <f t="shared" si="72"/>
        <v>0</v>
      </c>
      <c r="O392" s="70">
        <f t="shared" si="73"/>
        <v>0</v>
      </c>
      <c r="P392">
        <f t="shared" si="74"/>
        <v>0</v>
      </c>
      <c r="Q392">
        <f t="shared" si="75"/>
        <v>0</v>
      </c>
      <c r="R392">
        <v>0</v>
      </c>
      <c r="S392">
        <f t="shared" si="76"/>
        <v>0</v>
      </c>
      <c r="T392">
        <f t="shared" si="77"/>
        <v>0</v>
      </c>
      <c r="U392">
        <f t="shared" si="78"/>
        <v>0</v>
      </c>
      <c r="V392">
        <f t="shared" si="79"/>
        <v>0</v>
      </c>
      <c r="W392">
        <f t="shared" si="80"/>
        <v>0</v>
      </c>
      <c r="X392">
        <f t="shared" si="81"/>
        <v>0</v>
      </c>
      <c r="Y392">
        <f t="shared" si="82"/>
        <v>0</v>
      </c>
      <c r="Z392">
        <f t="shared" si="83"/>
        <v>0</v>
      </c>
      <c r="AA392" cm="1">
        <f t="array" ref="AA392">SUMPRODUCT((Z392&lt;$Z$2:$Z$225)/COUNTIF($Z$2:$Z$225,$Z$2:$Z$225))+1</f>
        <v>90.999999999999957</v>
      </c>
    </row>
    <row r="393" spans="1:27" x14ac:dyDescent="0.15">
      <c r="A393" t="str">
        <f>CLEAN('2025 Original'!A88)</f>
        <v>BMW AG</v>
      </c>
      <c r="B393" t="str">
        <f>CLEAN('2025 Original'!B88)</f>
        <v>BMW</v>
      </c>
      <c r="C393" t="str">
        <f>CLEAN('2025 Original'!C88)</f>
        <v>X2</v>
      </c>
      <c r="D393" t="str">
        <f>CLEAN('2025 Original'!D88)</f>
        <v>MPV</v>
      </c>
      <c r="E393" t="str">
        <f>CLEAN('2025 Original'!E88)</f>
        <v>0</v>
      </c>
      <c r="F393" t="str">
        <f>CLEAN('2025 Original'!F88)</f>
        <v>20% G</v>
      </c>
      <c r="G393" t="str">
        <f>CLEAN('2025 Original'!G88)</f>
        <v/>
      </c>
      <c r="H393" t="str">
        <f>CLEAN('2025 Original'!H88)</f>
        <v>G</v>
      </c>
      <c r="I393" t="str">
        <f>CLEAN('2025 Original'!I88)</f>
        <v/>
      </c>
      <c r="J393" t="str">
        <f>CLEAN('2025 Original'!J88)</f>
        <v>G</v>
      </c>
      <c r="K393" t="str">
        <f>CLEAN('2025 Original'!K88)</f>
        <v/>
      </c>
      <c r="L393" t="str">
        <f>CLEAN('2025 Original'!L88)</f>
        <v>G</v>
      </c>
      <c r="M393" t="str">
        <f>CLEAN('2025 Original'!M88)</f>
        <v/>
      </c>
      <c r="N393" t="str">
        <f t="shared" si="72"/>
        <v>0</v>
      </c>
      <c r="O393" s="70">
        <f t="shared" si="73"/>
        <v>0</v>
      </c>
      <c r="P393">
        <f t="shared" si="74"/>
        <v>0</v>
      </c>
      <c r="Q393">
        <f t="shared" si="75"/>
        <v>0</v>
      </c>
      <c r="R393">
        <v>0</v>
      </c>
      <c r="S393">
        <f t="shared" si="76"/>
        <v>0</v>
      </c>
      <c r="T393">
        <f t="shared" si="77"/>
        <v>0</v>
      </c>
      <c r="U393">
        <f t="shared" si="78"/>
        <v>0</v>
      </c>
      <c r="V393">
        <f t="shared" si="79"/>
        <v>0</v>
      </c>
      <c r="W393">
        <f t="shared" si="80"/>
        <v>0</v>
      </c>
      <c r="X393">
        <f t="shared" si="81"/>
        <v>0</v>
      </c>
      <c r="Y393">
        <f t="shared" si="82"/>
        <v>0</v>
      </c>
      <c r="Z393">
        <f t="shared" si="83"/>
        <v>0</v>
      </c>
      <c r="AA393" cm="1">
        <f t="array" ref="AA393">SUMPRODUCT((Z393&lt;$Z$2:$Z$225)/COUNTIF($Z$2:$Z$225,$Z$2:$Z$225))+1</f>
        <v>90.999999999999957</v>
      </c>
    </row>
    <row r="394" spans="1:27" x14ac:dyDescent="0.15">
      <c r="A394" t="str">
        <f>CLEAN('2025 Original'!A96)</f>
        <v>BMW AG</v>
      </c>
      <c r="B394" t="str">
        <f>CLEAN('2025 Original'!B96)</f>
        <v>Mini</v>
      </c>
      <c r="C394" t="str">
        <f>CLEAN('2025 Original'!C96)</f>
        <v>Cooper 2 dr/4 dr/Conv</v>
      </c>
      <c r="D394" t="str">
        <f>CLEAN('2025 Original'!D96)</f>
        <v>PC</v>
      </c>
      <c r="E394" t="str">
        <f>CLEAN('2025 Original'!E96)</f>
        <v>0</v>
      </c>
      <c r="F394" t="str">
        <f>CLEAN('2025 Original'!F96)</f>
        <v>22% G</v>
      </c>
      <c r="G394" t="str">
        <f>CLEAN('2025 Original'!G96)</f>
        <v/>
      </c>
      <c r="H394" t="str">
        <f>CLEAN('2025 Original'!H96)</f>
        <v>UK</v>
      </c>
      <c r="I394" t="str">
        <f>CLEAN('2025 Original'!I96)</f>
        <v/>
      </c>
      <c r="J394" t="str">
        <f>CLEAN('2025 Original'!J96)</f>
        <v>G</v>
      </c>
      <c r="K394" t="str">
        <f>CLEAN('2025 Original'!K96)</f>
        <v/>
      </c>
      <c r="L394" t="str">
        <f>CLEAN('2025 Original'!L96)</f>
        <v>G</v>
      </c>
      <c r="M394" t="str">
        <f>CLEAN('2025 Original'!M96)</f>
        <v/>
      </c>
      <c r="N394" t="str">
        <f t="shared" si="72"/>
        <v>0</v>
      </c>
      <c r="O394" s="70">
        <f t="shared" si="73"/>
        <v>0</v>
      </c>
      <c r="P394">
        <f t="shared" si="74"/>
        <v>0</v>
      </c>
      <c r="Q394">
        <f t="shared" si="75"/>
        <v>0</v>
      </c>
      <c r="R394">
        <v>0</v>
      </c>
      <c r="S394">
        <f t="shared" si="76"/>
        <v>0</v>
      </c>
      <c r="T394">
        <f t="shared" si="77"/>
        <v>0</v>
      </c>
      <c r="U394">
        <f t="shared" si="78"/>
        <v>0</v>
      </c>
      <c r="V394">
        <f t="shared" si="79"/>
        <v>0</v>
      </c>
      <c r="W394">
        <f t="shared" si="80"/>
        <v>0</v>
      </c>
      <c r="X394">
        <f t="shared" si="81"/>
        <v>0</v>
      </c>
      <c r="Y394">
        <f t="shared" si="82"/>
        <v>0</v>
      </c>
      <c r="Z394">
        <f t="shared" si="83"/>
        <v>0</v>
      </c>
      <c r="AA394" cm="1">
        <f t="array" ref="AA394">SUMPRODUCT((Z394&lt;$Z$2:$Z$225)/COUNTIF($Z$2:$Z$225,$Z$2:$Z$225))+1</f>
        <v>90.999999999999957</v>
      </c>
    </row>
    <row r="395" spans="1:27" x14ac:dyDescent="0.15">
      <c r="A395" t="str">
        <f>CLEAN('2025 Original'!A99)</f>
        <v>BMW AG</v>
      </c>
      <c r="B395" t="str">
        <f>CLEAN('2025 Original'!B99)</f>
        <v>Toyota</v>
      </c>
      <c r="C395" t="str">
        <f>CLEAN('2025 Original'!C99)</f>
        <v>Supra</v>
      </c>
      <c r="D395" t="str">
        <f>CLEAN('2025 Original'!D99)</f>
        <v>PC</v>
      </c>
      <c r="E395" t="str">
        <f>CLEAN('2025 Original'!E99)</f>
        <v>0</v>
      </c>
      <c r="F395" t="str">
        <f>CLEAN('2025 Original'!F99)</f>
        <v>37% G</v>
      </c>
      <c r="G395" t="str">
        <f>CLEAN('2025 Original'!G99)</f>
        <v>27% AT</v>
      </c>
      <c r="H395" t="str">
        <f>CLEAN('2025 Original'!H99)</f>
        <v>AT</v>
      </c>
      <c r="I395" t="str">
        <f>CLEAN('2025 Original'!I99)</f>
        <v/>
      </c>
      <c r="J395" t="str">
        <f>CLEAN('2025 Original'!J99)</f>
        <v>AT</v>
      </c>
      <c r="K395" t="str">
        <f>CLEAN('2025 Original'!K99)</f>
        <v/>
      </c>
      <c r="L395" t="str">
        <f>CLEAN('2025 Original'!L99)</f>
        <v>G</v>
      </c>
      <c r="M395" t="str">
        <f>CLEAN('2025 Original'!M99)</f>
        <v/>
      </c>
      <c r="N395" t="str">
        <f t="shared" si="72"/>
        <v>0</v>
      </c>
      <c r="O395" s="70">
        <f t="shared" si="73"/>
        <v>0</v>
      </c>
      <c r="P395">
        <f t="shared" si="74"/>
        <v>0</v>
      </c>
      <c r="Q395">
        <f t="shared" si="75"/>
        <v>0</v>
      </c>
      <c r="R395">
        <v>0</v>
      </c>
      <c r="S395">
        <f t="shared" si="76"/>
        <v>0</v>
      </c>
      <c r="T395">
        <f t="shared" si="77"/>
        <v>0</v>
      </c>
      <c r="U395">
        <f t="shared" si="78"/>
        <v>0</v>
      </c>
      <c r="V395">
        <f t="shared" si="79"/>
        <v>0</v>
      </c>
      <c r="W395">
        <f t="shared" si="80"/>
        <v>0</v>
      </c>
      <c r="X395">
        <f t="shared" si="81"/>
        <v>0</v>
      </c>
      <c r="Y395">
        <f t="shared" si="82"/>
        <v>0</v>
      </c>
      <c r="Z395">
        <f t="shared" si="83"/>
        <v>0</v>
      </c>
      <c r="AA395" cm="1">
        <f t="array" ref="AA395">SUMPRODUCT((Z395&lt;$Z$2:$Z$225)/COUNTIF($Z$2:$Z$225,$Z$2:$Z$225))+1</f>
        <v>90.999999999999957</v>
      </c>
    </row>
    <row r="396" spans="1:27" x14ac:dyDescent="0.15">
      <c r="A396" t="str">
        <f>CLEAN('2025 Original'!A232)</f>
        <v>Hyundai Motor Company</v>
      </c>
      <c r="B396" t="str">
        <f>CLEAN('2025 Original'!B232)</f>
        <v>Hyundai</v>
      </c>
      <c r="C396" t="str">
        <f>CLEAN('2025 Original'!C232)</f>
        <v>Elantra</v>
      </c>
      <c r="D396" t="str">
        <f>CLEAN('2025 Original'!D232)</f>
        <v>PC</v>
      </c>
      <c r="E396" t="str">
        <f>CLEAN('2025 Original'!E232)</f>
        <v>0</v>
      </c>
      <c r="F396" t="str">
        <f>CLEAN('2025 Original'!F232)</f>
        <v>90% K</v>
      </c>
      <c r="G396" t="str">
        <f>CLEAN('2025 Original'!G232)</f>
        <v/>
      </c>
      <c r="H396" t="str">
        <f>CLEAN('2025 Original'!H232)</f>
        <v>K</v>
      </c>
      <c r="I396" t="str">
        <f>CLEAN('2025 Original'!I232)</f>
        <v/>
      </c>
      <c r="J396" t="str">
        <f>CLEAN('2025 Original'!J232)</f>
        <v>K</v>
      </c>
      <c r="K396" t="str">
        <f>CLEAN('2025 Original'!K232)</f>
        <v/>
      </c>
      <c r="L396" t="str">
        <f>CLEAN('2025 Original'!L232)</f>
        <v>K</v>
      </c>
      <c r="M396" t="str">
        <f>CLEAN('2025 Original'!M232)</f>
        <v/>
      </c>
      <c r="N396" t="str">
        <f t="shared" si="72"/>
        <v>0</v>
      </c>
      <c r="O396" s="70">
        <f t="shared" si="73"/>
        <v>0</v>
      </c>
      <c r="P396">
        <f t="shared" si="74"/>
        <v>0</v>
      </c>
      <c r="Q396">
        <f t="shared" si="75"/>
        <v>0</v>
      </c>
      <c r="S396">
        <f t="shared" si="76"/>
        <v>0</v>
      </c>
      <c r="T396">
        <f t="shared" si="77"/>
        <v>0</v>
      </c>
      <c r="U396">
        <f t="shared" si="78"/>
        <v>0</v>
      </c>
      <c r="V396">
        <f t="shared" si="79"/>
        <v>0</v>
      </c>
      <c r="W396">
        <f t="shared" si="80"/>
        <v>0</v>
      </c>
      <c r="X396">
        <f t="shared" si="81"/>
        <v>0</v>
      </c>
      <c r="Y396">
        <f t="shared" si="82"/>
        <v>0</v>
      </c>
      <c r="Z396">
        <f t="shared" si="83"/>
        <v>0</v>
      </c>
      <c r="AA396" cm="1">
        <f t="array" ref="AA396">SUMPRODUCT((Z396&lt;$Z$2:$Z$225)/COUNTIF($Z$2:$Z$225,$Z$2:$Z$225))+1</f>
        <v>90.999999999999957</v>
      </c>
    </row>
    <row r="397" spans="1:27" x14ac:dyDescent="0.15">
      <c r="A397" t="str">
        <f>CLEAN('2025 Original'!A233)</f>
        <v>Hyundai Motor Company</v>
      </c>
      <c r="B397" t="str">
        <f>CLEAN('2025 Original'!B233)</f>
        <v>Hyundai</v>
      </c>
      <c r="C397" t="str">
        <f>CLEAN('2025 Original'!C233)</f>
        <v>Elantra HEV</v>
      </c>
      <c r="D397" t="str">
        <f>CLEAN('2025 Original'!D233)</f>
        <v>PC</v>
      </c>
      <c r="E397" t="str">
        <f>CLEAN('2025 Original'!E233)</f>
        <v>0</v>
      </c>
      <c r="F397" t="str">
        <f>CLEAN('2025 Original'!F233)</f>
        <v>90% K</v>
      </c>
      <c r="G397" t="str">
        <f>CLEAN('2025 Original'!G233)</f>
        <v/>
      </c>
      <c r="H397" t="str">
        <f>CLEAN('2025 Original'!H233)</f>
        <v>K</v>
      </c>
      <c r="I397" t="str">
        <f>CLEAN('2025 Original'!I233)</f>
        <v/>
      </c>
      <c r="J397" t="str">
        <f>CLEAN('2025 Original'!J233)</f>
        <v>K</v>
      </c>
      <c r="K397" t="str">
        <f>CLEAN('2025 Original'!K233)</f>
        <v/>
      </c>
      <c r="L397" t="str">
        <f>CLEAN('2025 Original'!L233)</f>
        <v>K</v>
      </c>
      <c r="M397" t="str">
        <f>CLEAN('2025 Original'!M233)</f>
        <v/>
      </c>
      <c r="N397" t="str">
        <f t="shared" si="72"/>
        <v>0</v>
      </c>
      <c r="O397" s="70">
        <f t="shared" si="73"/>
        <v>0</v>
      </c>
      <c r="P397">
        <f t="shared" si="74"/>
        <v>0</v>
      </c>
      <c r="Q397">
        <f t="shared" si="75"/>
        <v>0</v>
      </c>
      <c r="S397">
        <f t="shared" si="76"/>
        <v>0</v>
      </c>
      <c r="T397">
        <f t="shared" si="77"/>
        <v>0</v>
      </c>
      <c r="U397">
        <f t="shared" si="78"/>
        <v>0</v>
      </c>
      <c r="V397">
        <f t="shared" si="79"/>
        <v>0</v>
      </c>
      <c r="W397">
        <f t="shared" si="80"/>
        <v>0</v>
      </c>
      <c r="X397">
        <f t="shared" si="81"/>
        <v>0</v>
      </c>
      <c r="Y397">
        <f t="shared" si="82"/>
        <v>0</v>
      </c>
      <c r="Z397">
        <f t="shared" si="83"/>
        <v>0</v>
      </c>
      <c r="AA397" cm="1">
        <f t="array" ref="AA397">SUMPRODUCT((Z397&lt;$Z$2:$Z$225)/COUNTIF($Z$2:$Z$225,$Z$2:$Z$225))+1</f>
        <v>90.999999999999957</v>
      </c>
    </row>
    <row r="398" spans="1:27" x14ac:dyDescent="0.15">
      <c r="A398" t="str">
        <f>CLEAN('2025 Original'!A234)</f>
        <v>Hyundai Motor Company</v>
      </c>
      <c r="B398" t="str">
        <f>CLEAN('2025 Original'!B234)</f>
        <v>Hyundai</v>
      </c>
      <c r="C398" t="str">
        <f>CLEAN('2025 Original'!C234)</f>
        <v>Elantra N</v>
      </c>
      <c r="D398" t="str">
        <f>CLEAN('2025 Original'!D234)</f>
        <v>PC</v>
      </c>
      <c r="E398" t="str">
        <f>CLEAN('2025 Original'!E234)</f>
        <v>0</v>
      </c>
      <c r="F398" t="str">
        <f>CLEAN('2025 Original'!F234)</f>
        <v>80% K</v>
      </c>
      <c r="G398" t="str">
        <f>CLEAN('2025 Original'!G234)</f>
        <v/>
      </c>
      <c r="H398" t="str">
        <f>CLEAN('2025 Original'!H234)</f>
        <v>K</v>
      </c>
      <c r="I398" t="str">
        <f>CLEAN('2025 Original'!I234)</f>
        <v/>
      </c>
      <c r="J398" t="str">
        <f>CLEAN('2025 Original'!J234)</f>
        <v>K</v>
      </c>
      <c r="K398" t="str">
        <f>CLEAN('2025 Original'!K234)</f>
        <v/>
      </c>
      <c r="L398" t="str">
        <f>CLEAN('2025 Original'!L234)</f>
        <v>K</v>
      </c>
      <c r="M398" t="str">
        <f>CLEAN('2025 Original'!M234)</f>
        <v/>
      </c>
      <c r="N398" t="str">
        <f t="shared" si="72"/>
        <v>0</v>
      </c>
      <c r="O398" s="70">
        <f t="shared" si="73"/>
        <v>0</v>
      </c>
      <c r="P398">
        <f t="shared" si="74"/>
        <v>0</v>
      </c>
      <c r="Q398">
        <f t="shared" si="75"/>
        <v>0</v>
      </c>
      <c r="S398">
        <f t="shared" si="76"/>
        <v>0</v>
      </c>
      <c r="T398">
        <f t="shared" si="77"/>
        <v>0</v>
      </c>
      <c r="U398">
        <f t="shared" si="78"/>
        <v>0</v>
      </c>
      <c r="V398">
        <f t="shared" si="79"/>
        <v>0</v>
      </c>
      <c r="W398">
        <f t="shared" si="80"/>
        <v>0</v>
      </c>
      <c r="X398">
        <f t="shared" si="81"/>
        <v>0</v>
      </c>
      <c r="Y398">
        <f t="shared" si="82"/>
        <v>0</v>
      </c>
      <c r="Z398">
        <f t="shared" si="83"/>
        <v>0</v>
      </c>
      <c r="AA398" cm="1">
        <f t="array" ref="AA398">SUMPRODUCT((Z398&lt;$Z$2:$Z$225)/COUNTIF($Z$2:$Z$225,$Z$2:$Z$225))+1</f>
        <v>90.999999999999957</v>
      </c>
    </row>
    <row r="399" spans="1:27" x14ac:dyDescent="0.15">
      <c r="A399" t="str">
        <f>CLEAN('2025 Original'!A240)</f>
        <v>Hyundai Motor Company</v>
      </c>
      <c r="B399" t="str">
        <f>CLEAN('2025 Original'!B240)</f>
        <v>Hyundai</v>
      </c>
      <c r="C399" t="str">
        <f>CLEAN('2025 Original'!C240)</f>
        <v>Kona EV</v>
      </c>
      <c r="D399" t="str">
        <f>CLEAN('2025 Original'!D240)</f>
        <v>MPV</v>
      </c>
      <c r="E399" t="str">
        <f>CLEAN('2025 Original'!E240)</f>
        <v>0</v>
      </c>
      <c r="F399" t="str">
        <f>CLEAN('2025 Original'!F240)</f>
        <v>50% CH</v>
      </c>
      <c r="G399" t="str">
        <f>CLEAN('2025 Original'!G240)</f>
        <v>45% K</v>
      </c>
      <c r="H399" t="str">
        <f>CLEAN('2025 Original'!H240)</f>
        <v>K</v>
      </c>
      <c r="I399" t="str">
        <f>CLEAN('2025 Original'!I240)</f>
        <v/>
      </c>
      <c r="J399" t="str">
        <f>CLEAN('2025 Original'!J240)</f>
        <v>K</v>
      </c>
      <c r="K399" t="str">
        <f>CLEAN('2025 Original'!K240)</f>
        <v/>
      </c>
      <c r="L399" t="str">
        <f>CLEAN('2025 Original'!L240)</f>
        <v>K</v>
      </c>
      <c r="M399" t="str">
        <f>CLEAN('2025 Original'!M240)</f>
        <v/>
      </c>
      <c r="N399" t="str">
        <f t="shared" si="72"/>
        <v>0</v>
      </c>
      <c r="O399" s="70">
        <f t="shared" si="73"/>
        <v>0</v>
      </c>
      <c r="P399">
        <f t="shared" si="74"/>
        <v>0</v>
      </c>
      <c r="Q399">
        <f t="shared" si="75"/>
        <v>0</v>
      </c>
      <c r="S399">
        <f t="shared" si="76"/>
        <v>0</v>
      </c>
      <c r="T399">
        <f t="shared" si="77"/>
        <v>0</v>
      </c>
      <c r="U399">
        <f t="shared" si="78"/>
        <v>0</v>
      </c>
      <c r="V399">
        <f t="shared" si="79"/>
        <v>0</v>
      </c>
      <c r="W399">
        <f t="shared" si="80"/>
        <v>0</v>
      </c>
      <c r="X399">
        <f t="shared" si="81"/>
        <v>0</v>
      </c>
      <c r="Y399">
        <f t="shared" si="82"/>
        <v>0</v>
      </c>
      <c r="Z399">
        <f t="shared" si="83"/>
        <v>0</v>
      </c>
      <c r="AA399" cm="1">
        <f t="array" ref="AA399">SUMPRODUCT((Z399&lt;$Z$2:$Z$225)/COUNTIF($Z$2:$Z$225,$Z$2:$Z$225))+1</f>
        <v>90.999999999999957</v>
      </c>
    </row>
    <row r="400" spans="1:27" x14ac:dyDescent="0.15">
      <c r="A400" t="str">
        <f>CLEAN('2025 Original'!A246)</f>
        <v>Hyundai Motor Company</v>
      </c>
      <c r="B400" t="str">
        <f>CLEAN('2025 Original'!B246)</f>
        <v>Hyundai</v>
      </c>
      <c r="C400" t="str">
        <f>CLEAN('2025 Original'!C246)</f>
        <v>Sonata</v>
      </c>
      <c r="D400" t="str">
        <f>CLEAN('2025 Original'!D246)</f>
        <v>PC</v>
      </c>
      <c r="E400" t="str">
        <f>CLEAN('2025 Original'!E246)</f>
        <v>0</v>
      </c>
      <c r="F400" t="str">
        <f>CLEAN('2025 Original'!F246)</f>
        <v>90% K</v>
      </c>
      <c r="G400" t="str">
        <f>CLEAN('2025 Original'!G246)</f>
        <v/>
      </c>
      <c r="H400" t="str">
        <f>CLEAN('2025 Original'!H246)</f>
        <v>K</v>
      </c>
      <c r="I400" t="str">
        <f>CLEAN('2025 Original'!I246)</f>
        <v/>
      </c>
      <c r="J400" t="str">
        <f>CLEAN('2025 Original'!J246)</f>
        <v>K</v>
      </c>
      <c r="K400" t="str">
        <f>CLEAN('2025 Original'!K246)</f>
        <v/>
      </c>
      <c r="L400" t="str">
        <f>CLEAN('2025 Original'!L246)</f>
        <v>K</v>
      </c>
      <c r="M400" t="str">
        <f>CLEAN('2025 Original'!M246)</f>
        <v/>
      </c>
      <c r="N400" t="str">
        <f t="shared" si="72"/>
        <v>0</v>
      </c>
      <c r="O400" s="70">
        <f t="shared" si="73"/>
        <v>0</v>
      </c>
      <c r="P400">
        <f t="shared" si="74"/>
        <v>0</v>
      </c>
      <c r="Q400">
        <f t="shared" si="75"/>
        <v>0</v>
      </c>
      <c r="S400">
        <f t="shared" si="76"/>
        <v>0</v>
      </c>
      <c r="T400">
        <f t="shared" si="77"/>
        <v>0</v>
      </c>
      <c r="U400">
        <f t="shared" si="78"/>
        <v>0</v>
      </c>
      <c r="V400">
        <f t="shared" si="79"/>
        <v>0</v>
      </c>
      <c r="W400">
        <f t="shared" si="80"/>
        <v>0</v>
      </c>
      <c r="X400">
        <f t="shared" si="81"/>
        <v>0</v>
      </c>
      <c r="Y400">
        <f t="shared" si="82"/>
        <v>0</v>
      </c>
      <c r="Z400">
        <f t="shared" si="83"/>
        <v>0</v>
      </c>
      <c r="AA400" cm="1">
        <f t="array" ref="AA400">SUMPRODUCT((Z400&lt;$Z$2:$Z$225)/COUNTIF($Z$2:$Z$225,$Z$2:$Z$225))+1</f>
        <v>90.999999999999957</v>
      </c>
    </row>
    <row r="401" spans="1:27" x14ac:dyDescent="0.15">
      <c r="A401" t="str">
        <f>CLEAN('2025 Original'!A247)</f>
        <v>Hyundai Motor Company</v>
      </c>
      <c r="B401" t="str">
        <f>CLEAN('2025 Original'!B247)</f>
        <v>Hyundai</v>
      </c>
      <c r="C401" t="str">
        <f>CLEAN('2025 Original'!C247)</f>
        <v>Sonata HEV</v>
      </c>
      <c r="D401" t="str">
        <f>CLEAN('2025 Original'!D247)</f>
        <v>PC</v>
      </c>
      <c r="E401" t="str">
        <f>CLEAN('2025 Original'!E247)</f>
        <v>0</v>
      </c>
      <c r="F401" t="str">
        <f>CLEAN('2025 Original'!F247)</f>
        <v>90% K</v>
      </c>
      <c r="G401" t="str">
        <f>CLEAN('2025 Original'!G247)</f>
        <v/>
      </c>
      <c r="H401" t="str">
        <f>CLEAN('2025 Original'!H247)</f>
        <v>K</v>
      </c>
      <c r="I401" t="str">
        <f>CLEAN('2025 Original'!I247)</f>
        <v/>
      </c>
      <c r="J401" t="str">
        <f>CLEAN('2025 Original'!J247)</f>
        <v>K</v>
      </c>
      <c r="K401" t="str">
        <f>CLEAN('2025 Original'!K247)</f>
        <v/>
      </c>
      <c r="L401" t="str">
        <f>CLEAN('2025 Original'!L247)</f>
        <v>K</v>
      </c>
      <c r="M401" t="str">
        <f>CLEAN('2025 Original'!M247)</f>
        <v/>
      </c>
      <c r="N401" t="str">
        <f t="shared" si="72"/>
        <v>0</v>
      </c>
      <c r="O401" s="70">
        <f t="shared" si="73"/>
        <v>0</v>
      </c>
      <c r="P401">
        <f t="shared" si="74"/>
        <v>0</v>
      </c>
      <c r="Q401">
        <f t="shared" si="75"/>
        <v>0</v>
      </c>
      <c r="S401">
        <f t="shared" si="76"/>
        <v>0</v>
      </c>
      <c r="T401">
        <f t="shared" si="77"/>
        <v>0</v>
      </c>
      <c r="U401">
        <f t="shared" si="78"/>
        <v>0</v>
      </c>
      <c r="V401">
        <f t="shared" si="79"/>
        <v>0</v>
      </c>
      <c r="W401">
        <f t="shared" si="80"/>
        <v>0</v>
      </c>
      <c r="X401">
        <f t="shared" si="81"/>
        <v>0</v>
      </c>
      <c r="Y401">
        <f t="shared" si="82"/>
        <v>0</v>
      </c>
      <c r="Z401">
        <f t="shared" si="83"/>
        <v>0</v>
      </c>
      <c r="AA401" cm="1">
        <f t="array" ref="AA401">SUMPRODUCT((Z401&lt;$Z$2:$Z$225)/COUNTIF($Z$2:$Z$225,$Z$2:$Z$225))+1</f>
        <v>90.999999999999957</v>
      </c>
    </row>
    <row r="402" spans="1:27" x14ac:dyDescent="0.15">
      <c r="A402" t="str">
        <f>CLEAN('2025 Original'!A252)</f>
        <v>Hyundai Motor Company</v>
      </c>
      <c r="B402" t="str">
        <f>CLEAN('2025 Original'!B252)</f>
        <v>Hyundai</v>
      </c>
      <c r="C402" t="str">
        <f>CLEAN('2025 Original'!C252)</f>
        <v>Tucson PHEV</v>
      </c>
      <c r="D402" t="str">
        <f>CLEAN('2025 Original'!D252)</f>
        <v>MPV</v>
      </c>
      <c r="E402" t="str">
        <f>CLEAN('2025 Original'!E252)</f>
        <v>0</v>
      </c>
      <c r="F402" t="str">
        <f>CLEAN('2025 Original'!F252)</f>
        <v>90% K</v>
      </c>
      <c r="G402" t="str">
        <f>CLEAN('2025 Original'!G252)</f>
        <v/>
      </c>
      <c r="H402" t="str">
        <f>CLEAN('2025 Original'!H252)</f>
        <v>K</v>
      </c>
      <c r="I402" t="str">
        <f>CLEAN('2025 Original'!I252)</f>
        <v/>
      </c>
      <c r="J402" t="str">
        <f>CLEAN('2025 Original'!J252)</f>
        <v>K</v>
      </c>
      <c r="K402" t="str">
        <f>CLEAN('2025 Original'!K252)</f>
        <v/>
      </c>
      <c r="L402" t="str">
        <f>CLEAN('2025 Original'!L252)</f>
        <v>K</v>
      </c>
      <c r="M402" t="str">
        <f>CLEAN('2025 Original'!M252)</f>
        <v/>
      </c>
      <c r="N402" t="str">
        <f t="shared" si="72"/>
        <v>0</v>
      </c>
      <c r="O402" s="70">
        <f t="shared" si="73"/>
        <v>0</v>
      </c>
      <c r="P402">
        <f t="shared" si="74"/>
        <v>0</v>
      </c>
      <c r="Q402">
        <f t="shared" si="75"/>
        <v>0</v>
      </c>
      <c r="S402">
        <f t="shared" si="76"/>
        <v>0</v>
      </c>
      <c r="T402">
        <f t="shared" si="77"/>
        <v>0</v>
      </c>
      <c r="U402">
        <f t="shared" si="78"/>
        <v>0</v>
      </c>
      <c r="V402">
        <f t="shared" si="79"/>
        <v>0</v>
      </c>
      <c r="W402">
        <f t="shared" si="80"/>
        <v>0</v>
      </c>
      <c r="X402">
        <f t="shared" si="81"/>
        <v>0</v>
      </c>
      <c r="Y402">
        <f t="shared" si="82"/>
        <v>0</v>
      </c>
      <c r="Z402">
        <f t="shared" si="83"/>
        <v>0</v>
      </c>
      <c r="AA402" cm="1">
        <f t="array" ref="AA402">SUMPRODUCT((Z402&lt;$Z$2:$Z$225)/COUNTIF($Z$2:$Z$225,$Z$2:$Z$225))+1</f>
        <v>90.999999999999957</v>
      </c>
    </row>
    <row r="403" spans="1:27" x14ac:dyDescent="0.15">
      <c r="A403" t="str">
        <f>CLEAN('2025 Original'!A254)</f>
        <v>Jaguar Land Rover Limited</v>
      </c>
      <c r="B403" t="str">
        <f>CLEAN('2025 Original'!B254)</f>
        <v>Jaguar</v>
      </c>
      <c r="C403" t="str">
        <f>CLEAN('2025 Original'!C254)</f>
        <v>F-Pace (2.0L I4Turbocharged)</v>
      </c>
      <c r="D403" t="str">
        <f>CLEAN('2025 Original'!D254)</f>
        <v>MPV</v>
      </c>
      <c r="E403" t="str">
        <f>CLEAN('2025 Original'!E254)</f>
        <v>0</v>
      </c>
      <c r="F403" t="str">
        <f>CLEAN('2025 Original'!F254)</f>
        <v>61% UK</v>
      </c>
      <c r="G403" t="str">
        <f>CLEAN('2025 Original'!G254)</f>
        <v>15% G</v>
      </c>
      <c r="H403" t="str">
        <f>CLEAN('2025 Original'!H254)</f>
        <v>UK</v>
      </c>
      <c r="I403" t="str">
        <f>CLEAN('2025 Original'!I254)</f>
        <v/>
      </c>
      <c r="J403" t="str">
        <f>CLEAN('2025 Original'!J254)</f>
        <v>UK</v>
      </c>
      <c r="K403" t="str">
        <f>CLEAN('2025 Original'!K254)</f>
        <v/>
      </c>
      <c r="L403" t="str">
        <f>CLEAN('2025 Original'!L254)</f>
        <v>G</v>
      </c>
      <c r="M403" t="str">
        <f>CLEAN('2025 Original'!M254)</f>
        <v/>
      </c>
      <c r="N403" t="str">
        <f t="shared" si="72"/>
        <v>0</v>
      </c>
      <c r="O403" s="70">
        <f t="shared" si="73"/>
        <v>0</v>
      </c>
      <c r="P403">
        <f t="shared" si="74"/>
        <v>0</v>
      </c>
      <c r="Q403">
        <f t="shared" si="75"/>
        <v>0</v>
      </c>
      <c r="S403">
        <f t="shared" si="76"/>
        <v>0</v>
      </c>
      <c r="T403">
        <f t="shared" si="77"/>
        <v>0</v>
      </c>
      <c r="U403">
        <f t="shared" si="78"/>
        <v>0</v>
      </c>
      <c r="V403">
        <f t="shared" si="79"/>
        <v>0</v>
      </c>
      <c r="W403">
        <f t="shared" si="80"/>
        <v>0</v>
      </c>
      <c r="X403">
        <f t="shared" si="81"/>
        <v>0</v>
      </c>
      <c r="Y403">
        <f t="shared" si="82"/>
        <v>0</v>
      </c>
      <c r="Z403">
        <f t="shared" si="83"/>
        <v>0</v>
      </c>
      <c r="AA403" cm="1">
        <f t="array" ref="AA403">SUMPRODUCT((Z403&lt;$Z$2:$Z$225)/COUNTIF($Z$2:$Z$225,$Z$2:$Z$225))+1</f>
        <v>90.999999999999957</v>
      </c>
    </row>
    <row r="404" spans="1:27" x14ac:dyDescent="0.15">
      <c r="A404" t="str">
        <f>CLEAN('2025 Original'!A255)</f>
        <v>Jaguar Land Rover Limited</v>
      </c>
      <c r="B404" t="str">
        <f>CLEAN('2025 Original'!B255)</f>
        <v>Jaguar</v>
      </c>
      <c r="C404" t="str">
        <f>CLEAN('2025 Original'!C255)</f>
        <v>F-Pace (3.0L I6Turbocharged)</v>
      </c>
      <c r="D404" t="str">
        <f>CLEAN('2025 Original'!D255)</f>
        <v>MPV</v>
      </c>
      <c r="E404" t="str">
        <f>CLEAN('2025 Original'!E255)</f>
        <v>0</v>
      </c>
      <c r="F404" t="str">
        <f>CLEAN('2025 Original'!F255)</f>
        <v>61% UK</v>
      </c>
      <c r="G404" t="str">
        <f>CLEAN('2025 Original'!G255)</f>
        <v>15% G</v>
      </c>
      <c r="H404" t="str">
        <f>CLEAN('2025 Original'!H255)</f>
        <v>UK</v>
      </c>
      <c r="I404" t="str">
        <f>CLEAN('2025 Original'!I255)</f>
        <v/>
      </c>
      <c r="J404" t="str">
        <f>CLEAN('2025 Original'!J255)</f>
        <v>UK</v>
      </c>
      <c r="K404" t="str">
        <f>CLEAN('2025 Original'!K255)</f>
        <v/>
      </c>
      <c r="L404" t="str">
        <f>CLEAN('2025 Original'!L255)</f>
        <v>G</v>
      </c>
      <c r="M404" t="str">
        <f>CLEAN('2025 Original'!M255)</f>
        <v/>
      </c>
      <c r="N404" t="str">
        <f t="shared" si="72"/>
        <v>0</v>
      </c>
      <c r="O404" s="70">
        <f t="shared" si="73"/>
        <v>0</v>
      </c>
      <c r="P404">
        <f t="shared" si="74"/>
        <v>0</v>
      </c>
      <c r="Q404">
        <f t="shared" si="75"/>
        <v>0</v>
      </c>
      <c r="S404">
        <f t="shared" si="76"/>
        <v>0</v>
      </c>
      <c r="T404">
        <f t="shared" si="77"/>
        <v>0</v>
      </c>
      <c r="U404">
        <f t="shared" si="78"/>
        <v>0</v>
      </c>
      <c r="V404">
        <f t="shared" si="79"/>
        <v>0</v>
      </c>
      <c r="W404">
        <f t="shared" si="80"/>
        <v>0</v>
      </c>
      <c r="X404">
        <f t="shared" si="81"/>
        <v>0</v>
      </c>
      <c r="Y404">
        <f t="shared" si="82"/>
        <v>0</v>
      </c>
      <c r="Z404">
        <f t="shared" si="83"/>
        <v>0</v>
      </c>
      <c r="AA404" cm="1">
        <f t="array" ref="AA404">SUMPRODUCT((Z404&lt;$Z$2:$Z$225)/COUNTIF($Z$2:$Z$225,$Z$2:$Z$225))+1</f>
        <v>90.999999999999957</v>
      </c>
    </row>
    <row r="405" spans="1:27" x14ac:dyDescent="0.15">
      <c r="A405" t="str">
        <f>CLEAN('2025 Original'!A256)</f>
        <v>Jaguar Land Rover Limited</v>
      </c>
      <c r="B405" t="str">
        <f>CLEAN('2025 Original'!B256)</f>
        <v>Jaguar</v>
      </c>
      <c r="C405" t="str">
        <f>CLEAN('2025 Original'!C256)</f>
        <v>F-Pace SVR (5.0L V8Supercharged)</v>
      </c>
      <c r="D405" t="str">
        <f>CLEAN('2025 Original'!D256)</f>
        <v>MPV</v>
      </c>
      <c r="E405" t="str">
        <f>CLEAN('2025 Original'!E256)</f>
        <v>0</v>
      </c>
      <c r="F405" t="str">
        <f>CLEAN('2025 Original'!F256)</f>
        <v>66% UK</v>
      </c>
      <c r="G405" t="str">
        <f>CLEAN('2025 Original'!G256)</f>
        <v>11% G</v>
      </c>
      <c r="H405" t="str">
        <f>CLEAN('2025 Original'!H256)</f>
        <v>UK</v>
      </c>
      <c r="I405" t="str">
        <f>CLEAN('2025 Original'!I256)</f>
        <v/>
      </c>
      <c r="J405" t="str">
        <f>CLEAN('2025 Original'!J256)</f>
        <v>UK</v>
      </c>
      <c r="K405" t="str">
        <f>CLEAN('2025 Original'!K256)</f>
        <v/>
      </c>
      <c r="L405" t="str">
        <f>CLEAN('2025 Original'!L256)</f>
        <v>G</v>
      </c>
      <c r="M405" t="str">
        <f>CLEAN('2025 Original'!M256)</f>
        <v/>
      </c>
      <c r="N405" t="str">
        <f t="shared" si="72"/>
        <v>0</v>
      </c>
      <c r="O405" s="70">
        <f t="shared" si="73"/>
        <v>0</v>
      </c>
      <c r="P405">
        <f t="shared" si="74"/>
        <v>0</v>
      </c>
      <c r="Q405">
        <f t="shared" si="75"/>
        <v>0</v>
      </c>
      <c r="S405">
        <f t="shared" si="76"/>
        <v>0</v>
      </c>
      <c r="T405">
        <f t="shared" si="77"/>
        <v>0</v>
      </c>
      <c r="U405">
        <f t="shared" si="78"/>
        <v>0</v>
      </c>
      <c r="V405">
        <f t="shared" si="79"/>
        <v>0</v>
      </c>
      <c r="W405">
        <f t="shared" si="80"/>
        <v>0</v>
      </c>
      <c r="X405">
        <f t="shared" si="81"/>
        <v>0</v>
      </c>
      <c r="Y405">
        <f t="shared" si="82"/>
        <v>0</v>
      </c>
      <c r="Z405">
        <f t="shared" si="83"/>
        <v>0</v>
      </c>
      <c r="AA405" cm="1">
        <f t="array" ref="AA405">SUMPRODUCT((Z405&lt;$Z$2:$Z$225)/COUNTIF($Z$2:$Z$225,$Z$2:$Z$225))+1</f>
        <v>90.999999999999957</v>
      </c>
    </row>
    <row r="406" spans="1:27" x14ac:dyDescent="0.15">
      <c r="A406" t="str">
        <f>CLEAN('2025 Original'!A261)</f>
        <v>Jaguar Land Rover Limited</v>
      </c>
      <c r="B406" t="str">
        <f>CLEAN('2025 Original'!B261)</f>
        <v>Jaguar</v>
      </c>
      <c r="C406" t="str">
        <f>CLEAN('2025 Original'!C261)</f>
        <v>I-PACE EV400 HSE(394hp Elec Motors/90kWh Batt)</v>
      </c>
      <c r="D406" t="str">
        <f>CLEAN('2025 Original'!D261)</f>
        <v>MPV</v>
      </c>
      <c r="E406" t="str">
        <f>CLEAN('2025 Original'!E261)</f>
        <v>0</v>
      </c>
      <c r="F406" t="str">
        <f>CLEAN('2025 Original'!F261)</f>
        <v>74% PL</v>
      </c>
      <c r="G406" t="str">
        <f>CLEAN('2025 Original'!G261)</f>
        <v/>
      </c>
      <c r="H406" t="str">
        <f>CLEAN('2025 Original'!H261)</f>
        <v>AT</v>
      </c>
      <c r="I406" t="str">
        <f>CLEAN('2025 Original'!I261)</f>
        <v/>
      </c>
      <c r="J406" t="str">
        <f>CLEAN('2025 Original'!J261)</f>
        <v>PL</v>
      </c>
      <c r="K406" t="str">
        <f>CLEAN('2025 Original'!K261)</f>
        <v/>
      </c>
      <c r="L406" t="str">
        <f>CLEAN('2025 Original'!L261)</f>
        <v>PL</v>
      </c>
      <c r="M406" t="str">
        <f>CLEAN('2025 Original'!M261)</f>
        <v/>
      </c>
      <c r="N406" t="str">
        <f t="shared" si="72"/>
        <v>0</v>
      </c>
      <c r="O406" s="70">
        <f t="shared" si="73"/>
        <v>0</v>
      </c>
      <c r="P406">
        <f t="shared" si="74"/>
        <v>0</v>
      </c>
      <c r="Q406">
        <f t="shared" si="75"/>
        <v>0</v>
      </c>
      <c r="S406">
        <f t="shared" si="76"/>
        <v>0</v>
      </c>
      <c r="T406">
        <f t="shared" si="77"/>
        <v>0</v>
      </c>
      <c r="U406">
        <f t="shared" si="78"/>
        <v>0</v>
      </c>
      <c r="V406">
        <f t="shared" si="79"/>
        <v>0</v>
      </c>
      <c r="W406">
        <f t="shared" si="80"/>
        <v>0</v>
      </c>
      <c r="X406">
        <f t="shared" si="81"/>
        <v>0</v>
      </c>
      <c r="Y406">
        <f t="shared" si="82"/>
        <v>0</v>
      </c>
      <c r="Z406">
        <f t="shared" si="83"/>
        <v>0</v>
      </c>
      <c r="AA406" cm="1">
        <f t="array" ref="AA406">SUMPRODUCT((Z406&lt;$Z$2:$Z$225)/COUNTIF($Z$2:$Z$225,$Z$2:$Z$225))+1</f>
        <v>90.999999999999957</v>
      </c>
    </row>
    <row r="407" spans="1:27" x14ac:dyDescent="0.15">
      <c r="A407" t="str">
        <f>CLEAN('2025 Original'!A262)</f>
        <v>Jaguar Land Rover Limited</v>
      </c>
      <c r="B407" t="str">
        <f>CLEAN('2025 Original'!B262)</f>
        <v>Jaguar</v>
      </c>
      <c r="C407" t="str">
        <f>CLEAN('2025 Original'!C262)</f>
        <v>I-PACE EV400 Waymo(394hp Elec Motors/90kWh Batt)</v>
      </c>
      <c r="D407" t="str">
        <f>CLEAN('2025 Original'!D262)</f>
        <v>MPV</v>
      </c>
      <c r="E407" t="str">
        <f>CLEAN('2025 Original'!E262)</f>
        <v>0</v>
      </c>
      <c r="F407" t="str">
        <f>CLEAN('2025 Original'!F262)</f>
        <v>74% PL</v>
      </c>
      <c r="G407" t="str">
        <f>CLEAN('2025 Original'!G262)</f>
        <v/>
      </c>
      <c r="H407" t="str">
        <f>CLEAN('2025 Original'!H262)</f>
        <v>AT</v>
      </c>
      <c r="I407" t="str">
        <f>CLEAN('2025 Original'!I262)</f>
        <v/>
      </c>
      <c r="J407" t="str">
        <f>CLEAN('2025 Original'!J262)</f>
        <v>PL</v>
      </c>
      <c r="K407" t="str">
        <f>CLEAN('2025 Original'!K262)</f>
        <v/>
      </c>
      <c r="L407" t="str">
        <f>CLEAN('2025 Original'!L262)</f>
        <v>PL</v>
      </c>
      <c r="M407" t="str">
        <f>CLEAN('2025 Original'!M262)</f>
        <v/>
      </c>
      <c r="N407" t="str">
        <f t="shared" si="72"/>
        <v>0</v>
      </c>
      <c r="O407" s="70">
        <f t="shared" si="73"/>
        <v>0</v>
      </c>
      <c r="P407">
        <f t="shared" si="74"/>
        <v>0</v>
      </c>
      <c r="Q407">
        <f t="shared" si="75"/>
        <v>0</v>
      </c>
      <c r="S407">
        <f t="shared" si="76"/>
        <v>0</v>
      </c>
      <c r="T407">
        <f t="shared" si="77"/>
        <v>0</v>
      </c>
      <c r="U407">
        <f t="shared" si="78"/>
        <v>0</v>
      </c>
      <c r="V407">
        <f t="shared" si="79"/>
        <v>0</v>
      </c>
      <c r="W407">
        <f t="shared" si="80"/>
        <v>0</v>
      </c>
      <c r="X407">
        <f t="shared" si="81"/>
        <v>0</v>
      </c>
      <c r="Y407">
        <f t="shared" si="82"/>
        <v>0</v>
      </c>
      <c r="Z407">
        <f t="shared" si="83"/>
        <v>0</v>
      </c>
      <c r="AA407" cm="1">
        <f t="array" ref="AA407">SUMPRODUCT((Z407&lt;$Z$2:$Z$225)/COUNTIF($Z$2:$Z$225,$Z$2:$Z$225))+1</f>
        <v>90.999999999999957</v>
      </c>
    </row>
    <row r="408" spans="1:27" x14ac:dyDescent="0.15">
      <c r="A408" t="str">
        <f>CLEAN('2025 Original'!A269)</f>
        <v>Jaguar Land Rover Limited</v>
      </c>
      <c r="B408" t="str">
        <f>CLEAN('2025 Original'!B269)</f>
        <v>Land Rover</v>
      </c>
      <c r="C408" t="str">
        <f>CLEAN('2025 Original'!C269)</f>
        <v>Discovery 2.0L Turbocharged</v>
      </c>
      <c r="D408" t="str">
        <f>CLEAN('2025 Original'!D269)</f>
        <v>MPV</v>
      </c>
      <c r="E408" t="str">
        <f>CLEAN('2025 Original'!E269)</f>
        <v>0</v>
      </c>
      <c r="F408" t="str">
        <f>CLEAN('2025 Original'!F269)</f>
        <v>72% UK</v>
      </c>
      <c r="G408" t="str">
        <f>CLEAN('2025 Original'!G269)</f>
        <v>12% G</v>
      </c>
      <c r="H408" t="str">
        <f>CLEAN('2025 Original'!H269)</f>
        <v>SL</v>
      </c>
      <c r="I408" t="str">
        <f>CLEAN('2025 Original'!I269)</f>
        <v/>
      </c>
      <c r="J408" t="str">
        <f>CLEAN('2025 Original'!J269)</f>
        <v>UK</v>
      </c>
      <c r="K408" t="str">
        <f>CLEAN('2025 Original'!K269)</f>
        <v/>
      </c>
      <c r="L408" t="str">
        <f>CLEAN('2025 Original'!L269)</f>
        <v>G</v>
      </c>
      <c r="M408" t="str">
        <f>CLEAN('2025 Original'!M269)</f>
        <v/>
      </c>
      <c r="N408" t="str">
        <f t="shared" si="72"/>
        <v>0</v>
      </c>
      <c r="O408" s="70">
        <f t="shared" si="73"/>
        <v>0</v>
      </c>
      <c r="P408">
        <f t="shared" si="74"/>
        <v>0</v>
      </c>
      <c r="Q408">
        <f t="shared" si="75"/>
        <v>0</v>
      </c>
      <c r="S408">
        <f t="shared" si="76"/>
        <v>0</v>
      </c>
      <c r="T408">
        <f t="shared" si="77"/>
        <v>0</v>
      </c>
      <c r="U408">
        <f t="shared" si="78"/>
        <v>0</v>
      </c>
      <c r="V408">
        <f t="shared" si="79"/>
        <v>0</v>
      </c>
      <c r="W408">
        <f t="shared" si="80"/>
        <v>0</v>
      </c>
      <c r="X408">
        <f t="shared" si="81"/>
        <v>0</v>
      </c>
      <c r="Y408">
        <f t="shared" si="82"/>
        <v>0</v>
      </c>
      <c r="Z408">
        <f t="shared" si="83"/>
        <v>0</v>
      </c>
      <c r="AA408" cm="1">
        <f t="array" ref="AA408">SUMPRODUCT((Z408&lt;$Z$2:$Z$225)/COUNTIF($Z$2:$Z$225,$Z$2:$Z$225))+1</f>
        <v>90.999999999999957</v>
      </c>
    </row>
    <row r="409" spans="1:27" x14ac:dyDescent="0.15">
      <c r="A409" t="str">
        <f>CLEAN('2025 Original'!A270)</f>
        <v>Jaguar Land Rover Limited</v>
      </c>
      <c r="B409" t="str">
        <f>CLEAN('2025 Original'!B270)</f>
        <v>Land Rover</v>
      </c>
      <c r="C409" t="str">
        <f>CLEAN('2025 Original'!C270)</f>
        <v>Discovery 3.0L Turbocharged</v>
      </c>
      <c r="D409" t="str">
        <f>CLEAN('2025 Original'!D270)</f>
        <v>MPV</v>
      </c>
      <c r="E409" t="str">
        <f>CLEAN('2025 Original'!E270)</f>
        <v>0</v>
      </c>
      <c r="F409" t="str">
        <f>CLEAN('2025 Original'!F270)</f>
        <v>72% UK</v>
      </c>
      <c r="G409" t="str">
        <f>CLEAN('2025 Original'!G270)</f>
        <v>12% G</v>
      </c>
      <c r="H409" t="str">
        <f>CLEAN('2025 Original'!H270)</f>
        <v>SL</v>
      </c>
      <c r="I409" t="str">
        <f>CLEAN('2025 Original'!I270)</f>
        <v/>
      </c>
      <c r="J409" t="str">
        <f>CLEAN('2025 Original'!J270)</f>
        <v>UK</v>
      </c>
      <c r="K409" t="str">
        <f>CLEAN('2025 Original'!K270)</f>
        <v/>
      </c>
      <c r="L409" t="str">
        <f>CLEAN('2025 Original'!L270)</f>
        <v>G</v>
      </c>
      <c r="M409" t="str">
        <f>CLEAN('2025 Original'!M270)</f>
        <v/>
      </c>
      <c r="N409" t="str">
        <f t="shared" si="72"/>
        <v>0</v>
      </c>
      <c r="O409" s="70">
        <f t="shared" si="73"/>
        <v>0</v>
      </c>
      <c r="P409">
        <f t="shared" si="74"/>
        <v>0</v>
      </c>
      <c r="Q409">
        <f t="shared" si="75"/>
        <v>0</v>
      </c>
      <c r="S409">
        <f t="shared" si="76"/>
        <v>0</v>
      </c>
      <c r="T409">
        <f t="shared" si="77"/>
        <v>0</v>
      </c>
      <c r="U409">
        <f t="shared" si="78"/>
        <v>0</v>
      </c>
      <c r="V409">
        <f t="shared" si="79"/>
        <v>0</v>
      </c>
      <c r="W409">
        <f t="shared" si="80"/>
        <v>0</v>
      </c>
      <c r="X409">
        <f t="shared" si="81"/>
        <v>0</v>
      </c>
      <c r="Y409">
        <f t="shared" si="82"/>
        <v>0</v>
      </c>
      <c r="Z409">
        <f t="shared" si="83"/>
        <v>0</v>
      </c>
      <c r="AA409" cm="1">
        <f t="array" ref="AA409">SUMPRODUCT((Z409&lt;$Z$2:$Z$225)/COUNTIF($Z$2:$Z$225,$Z$2:$Z$225))+1</f>
        <v>90.999999999999957</v>
      </c>
    </row>
    <row r="410" spans="1:27" x14ac:dyDescent="0.15">
      <c r="A410" t="str">
        <f>CLEAN('2025 Original'!A286)</f>
        <v>Kia Motors</v>
      </c>
      <c r="B410" t="str">
        <f>CLEAN('2025 Original'!B286)</f>
        <v>Kia</v>
      </c>
      <c r="C410" t="str">
        <f>CLEAN('2025 Original'!C286)</f>
        <v>EV6 GT</v>
      </c>
      <c r="D410" t="str">
        <f>CLEAN('2025 Original'!D286)</f>
        <v>MPV</v>
      </c>
      <c r="E410" t="str">
        <f>CLEAN('2025 Original'!E286)</f>
        <v>0</v>
      </c>
      <c r="F410" t="str">
        <f>CLEAN('2025 Original'!F286)</f>
        <v>90% K</v>
      </c>
      <c r="G410" t="str">
        <f>CLEAN('2025 Original'!G286)</f>
        <v/>
      </c>
      <c r="H410" t="str">
        <f>CLEAN('2025 Original'!H286)</f>
        <v>K</v>
      </c>
      <c r="I410" t="str">
        <f>CLEAN('2025 Original'!I286)</f>
        <v/>
      </c>
      <c r="J410" t="str">
        <f>CLEAN('2025 Original'!J286)</f>
        <v>K</v>
      </c>
      <c r="K410" t="str">
        <f>CLEAN('2025 Original'!K286)</f>
        <v/>
      </c>
      <c r="L410" t="str">
        <f>CLEAN('2025 Original'!L286)</f>
        <v>K</v>
      </c>
      <c r="M410" t="str">
        <f>CLEAN('2025 Original'!M286)</f>
        <v/>
      </c>
      <c r="N410" t="str">
        <f t="shared" si="72"/>
        <v>0</v>
      </c>
      <c r="O410" s="70">
        <f t="shared" si="73"/>
        <v>0</v>
      </c>
      <c r="P410">
        <f t="shared" si="74"/>
        <v>0</v>
      </c>
      <c r="Q410">
        <f t="shared" si="75"/>
        <v>0</v>
      </c>
      <c r="S410">
        <f t="shared" si="76"/>
        <v>0</v>
      </c>
      <c r="T410">
        <f t="shared" si="77"/>
        <v>0</v>
      </c>
      <c r="U410">
        <f t="shared" si="78"/>
        <v>0</v>
      </c>
      <c r="V410">
        <f t="shared" si="79"/>
        <v>0</v>
      </c>
      <c r="W410">
        <f t="shared" si="80"/>
        <v>0</v>
      </c>
      <c r="X410">
        <f t="shared" si="81"/>
        <v>0</v>
      </c>
      <c r="Y410">
        <f t="shared" si="82"/>
        <v>0</v>
      </c>
      <c r="Z410">
        <f t="shared" si="83"/>
        <v>0</v>
      </c>
      <c r="AA410" cm="1">
        <f t="array" ref="AA410">SUMPRODUCT((Z410&lt;$Z$2:$Z$225)/COUNTIF($Z$2:$Z$225,$Z$2:$Z$225))+1</f>
        <v>90.999999999999957</v>
      </c>
    </row>
    <row r="411" spans="1:27" x14ac:dyDescent="0.15">
      <c r="A411" t="str">
        <f>CLEAN('2025 Original'!A291)</f>
        <v>Kia Motors</v>
      </c>
      <c r="B411" t="str">
        <f>CLEAN('2025 Original'!B291)</f>
        <v>Kia</v>
      </c>
      <c r="C411" t="str">
        <f>CLEAN('2025 Original'!C291)</f>
        <v>K5</v>
      </c>
      <c r="D411" t="str">
        <f>CLEAN('2025 Original'!D291)</f>
        <v>PC</v>
      </c>
      <c r="E411" t="str">
        <f>CLEAN('2025 Original'!E291)</f>
        <v>0</v>
      </c>
      <c r="F411" t="str">
        <f>CLEAN('2025 Original'!F291)</f>
        <v>95% K</v>
      </c>
      <c r="G411" t="str">
        <f>CLEAN('2025 Original'!G291)</f>
        <v/>
      </c>
      <c r="H411" t="str">
        <f>CLEAN('2025 Original'!H291)</f>
        <v>K</v>
      </c>
      <c r="I411" t="str">
        <f>CLEAN('2025 Original'!I291)</f>
        <v/>
      </c>
      <c r="J411" t="str">
        <f>CLEAN('2025 Original'!J291)</f>
        <v>K</v>
      </c>
      <c r="K411" t="str">
        <f>CLEAN('2025 Original'!K291)</f>
        <v/>
      </c>
      <c r="L411" t="str">
        <f>CLEAN('2025 Original'!L291)</f>
        <v>K</v>
      </c>
      <c r="M411" t="str">
        <f>CLEAN('2025 Original'!M291)</f>
        <v/>
      </c>
      <c r="N411" t="str">
        <f t="shared" si="72"/>
        <v>0</v>
      </c>
      <c r="O411" s="70">
        <f t="shared" si="73"/>
        <v>0</v>
      </c>
      <c r="P411">
        <f t="shared" si="74"/>
        <v>0</v>
      </c>
      <c r="Q411">
        <f t="shared" si="75"/>
        <v>0</v>
      </c>
      <c r="S411">
        <f t="shared" si="76"/>
        <v>0</v>
      </c>
      <c r="T411">
        <f t="shared" si="77"/>
        <v>0</v>
      </c>
      <c r="U411">
        <f t="shared" si="78"/>
        <v>0</v>
      </c>
      <c r="V411">
        <f t="shared" si="79"/>
        <v>0</v>
      </c>
      <c r="W411">
        <f t="shared" si="80"/>
        <v>0</v>
      </c>
      <c r="X411">
        <f t="shared" si="81"/>
        <v>0</v>
      </c>
      <c r="Y411">
        <f t="shared" si="82"/>
        <v>0</v>
      </c>
      <c r="Z411">
        <f t="shared" si="83"/>
        <v>0</v>
      </c>
      <c r="AA411" cm="1">
        <f t="array" ref="AA411">SUMPRODUCT((Z411&lt;$Z$2:$Z$225)/COUNTIF($Z$2:$Z$225,$Z$2:$Z$225))+1</f>
        <v>90.999999999999957</v>
      </c>
    </row>
    <row r="412" spans="1:27" x14ac:dyDescent="0.15">
      <c r="A412" t="str">
        <f>CLEAN('2025 Original'!A301)</f>
        <v>Kia Motors</v>
      </c>
      <c r="B412" t="str">
        <f>CLEAN('2025 Original'!B301)</f>
        <v>Kia</v>
      </c>
      <c r="C412" t="str">
        <f>CLEAN('2025 Original'!C301)</f>
        <v>Sportage</v>
      </c>
      <c r="D412" t="str">
        <f>CLEAN('2025 Original'!D301)</f>
        <v>MPV</v>
      </c>
      <c r="E412" t="str">
        <f>CLEAN('2025 Original'!E301)</f>
        <v>0</v>
      </c>
      <c r="F412" t="str">
        <f>CLEAN('2025 Original'!F301)</f>
        <v>90% K</v>
      </c>
      <c r="G412" t="str">
        <f>CLEAN('2025 Original'!G301)</f>
        <v/>
      </c>
      <c r="H412" t="str">
        <f>CLEAN('2025 Original'!H301)</f>
        <v>K</v>
      </c>
      <c r="I412" t="str">
        <f>CLEAN('2025 Original'!I301)</f>
        <v/>
      </c>
      <c r="J412" t="str">
        <f>CLEAN('2025 Original'!J301)</f>
        <v>K</v>
      </c>
      <c r="K412" t="str">
        <f>CLEAN('2025 Original'!K301)</f>
        <v/>
      </c>
      <c r="L412" t="str">
        <f>CLEAN('2025 Original'!L301)</f>
        <v>K</v>
      </c>
      <c r="M412" t="str">
        <f>CLEAN('2025 Original'!M301)</f>
        <v/>
      </c>
      <c r="N412" t="str">
        <f t="shared" si="72"/>
        <v>0</v>
      </c>
      <c r="O412" s="70">
        <f t="shared" si="73"/>
        <v>0</v>
      </c>
      <c r="P412">
        <f t="shared" si="74"/>
        <v>0</v>
      </c>
      <c r="Q412">
        <f t="shared" si="75"/>
        <v>0</v>
      </c>
      <c r="S412">
        <f t="shared" si="76"/>
        <v>0</v>
      </c>
      <c r="T412">
        <f t="shared" si="77"/>
        <v>0</v>
      </c>
      <c r="U412">
        <f t="shared" si="78"/>
        <v>0</v>
      </c>
      <c r="V412">
        <f t="shared" si="79"/>
        <v>0</v>
      </c>
      <c r="W412">
        <f t="shared" si="80"/>
        <v>0</v>
      </c>
      <c r="X412">
        <f t="shared" si="81"/>
        <v>0</v>
      </c>
      <c r="Y412">
        <f t="shared" si="82"/>
        <v>0</v>
      </c>
      <c r="Z412">
        <f t="shared" si="83"/>
        <v>0</v>
      </c>
      <c r="AA412" cm="1">
        <f t="array" ref="AA412">SUMPRODUCT((Z412&lt;$Z$2:$Z$225)/COUNTIF($Z$2:$Z$225,$Z$2:$Z$225))+1</f>
        <v>90.999999999999957</v>
      </c>
    </row>
    <row r="413" spans="1:27" x14ac:dyDescent="0.15">
      <c r="A413" t="str">
        <f>CLEAN('2025 Original'!A303)</f>
        <v>Kia Motors</v>
      </c>
      <c r="B413" t="str">
        <f>CLEAN('2025 Original'!B303)</f>
        <v>Kia</v>
      </c>
      <c r="C413" t="str">
        <f>CLEAN('2025 Original'!C303)</f>
        <v>Sportage PHEV</v>
      </c>
      <c r="D413" t="str">
        <f>CLEAN('2025 Original'!D303)</f>
        <v>MPV</v>
      </c>
      <c r="E413" t="str">
        <f>CLEAN('2025 Original'!E303)</f>
        <v>0</v>
      </c>
      <c r="F413" t="str">
        <f>CLEAN('2025 Original'!F303)</f>
        <v>90% K</v>
      </c>
      <c r="G413" t="str">
        <f>CLEAN('2025 Original'!G303)</f>
        <v/>
      </c>
      <c r="H413" t="str">
        <f>CLEAN('2025 Original'!H303)</f>
        <v>K</v>
      </c>
      <c r="I413" t="str">
        <f>CLEAN('2025 Original'!I303)</f>
        <v/>
      </c>
      <c r="J413" t="str">
        <f>CLEAN('2025 Original'!J303)</f>
        <v>K</v>
      </c>
      <c r="K413" t="str">
        <f>CLEAN('2025 Original'!K303)</f>
        <v/>
      </c>
      <c r="L413" t="str">
        <f>CLEAN('2025 Original'!L303)</f>
        <v>K</v>
      </c>
      <c r="M413" t="str">
        <f>CLEAN('2025 Original'!M303)</f>
        <v/>
      </c>
      <c r="N413" t="str">
        <f t="shared" si="72"/>
        <v>0</v>
      </c>
      <c r="O413" s="70">
        <f t="shared" si="73"/>
        <v>0</v>
      </c>
      <c r="P413">
        <f t="shared" si="74"/>
        <v>0</v>
      </c>
      <c r="Q413">
        <f t="shared" si="75"/>
        <v>0</v>
      </c>
      <c r="S413">
        <f t="shared" si="76"/>
        <v>0</v>
      </c>
      <c r="T413">
        <f t="shared" si="77"/>
        <v>0</v>
      </c>
      <c r="U413">
        <f t="shared" si="78"/>
        <v>0</v>
      </c>
      <c r="V413">
        <f t="shared" si="79"/>
        <v>0</v>
      </c>
      <c r="W413">
        <f t="shared" si="80"/>
        <v>0</v>
      </c>
      <c r="X413">
        <f t="shared" si="81"/>
        <v>0</v>
      </c>
      <c r="Y413">
        <f t="shared" si="82"/>
        <v>0</v>
      </c>
      <c r="Z413">
        <f t="shared" si="83"/>
        <v>0</v>
      </c>
      <c r="AA413" cm="1">
        <f t="array" ref="AA413">SUMPRODUCT((Z413&lt;$Z$2:$Z$225)/COUNTIF($Z$2:$Z$225,$Z$2:$Z$225))+1</f>
        <v>90.999999999999957</v>
      </c>
    </row>
    <row r="414" spans="1:27" x14ac:dyDescent="0.15">
      <c r="A414" t="str">
        <f>CLEAN('2025 Original'!A310)</f>
        <v>Mazda Motor Corporation</v>
      </c>
      <c r="B414" t="str">
        <f>CLEAN('2025 Original'!B310)</f>
        <v>Mazda</v>
      </c>
      <c r="C414" t="str">
        <f>CLEAN('2025 Original'!C310)</f>
        <v>CX-5</v>
      </c>
      <c r="D414" t="str">
        <f>CLEAN('2025 Original'!D310)</f>
        <v>MPV</v>
      </c>
      <c r="E414" t="str">
        <f>CLEAN('2025 Original'!E310)</f>
        <v>0</v>
      </c>
      <c r="F414" t="str">
        <f>CLEAN('2025 Original'!F310)</f>
        <v>90% J</v>
      </c>
      <c r="G414" t="str">
        <f>CLEAN('2025 Original'!G310)</f>
        <v/>
      </c>
      <c r="H414" t="str">
        <f>CLEAN('2025 Original'!H310)</f>
        <v>J</v>
      </c>
      <c r="I414" t="str">
        <f>CLEAN('2025 Original'!I310)</f>
        <v/>
      </c>
      <c r="J414" t="str">
        <f>CLEAN('2025 Original'!J310)</f>
        <v>J</v>
      </c>
      <c r="K414" t="str">
        <f>CLEAN('2025 Original'!K310)</f>
        <v/>
      </c>
      <c r="L414" t="str">
        <f>CLEAN('2025 Original'!L310)</f>
        <v>J</v>
      </c>
      <c r="M414" t="str">
        <f>CLEAN('2025 Original'!M310)</f>
        <v/>
      </c>
      <c r="N414" t="str">
        <f t="shared" si="72"/>
        <v>0</v>
      </c>
      <c r="O414" s="70">
        <f t="shared" si="73"/>
        <v>0</v>
      </c>
      <c r="P414">
        <f t="shared" si="74"/>
        <v>0</v>
      </c>
      <c r="Q414">
        <f t="shared" si="75"/>
        <v>0</v>
      </c>
      <c r="S414">
        <f t="shared" si="76"/>
        <v>0</v>
      </c>
      <c r="T414">
        <f t="shared" si="77"/>
        <v>0</v>
      </c>
      <c r="U414">
        <f t="shared" si="78"/>
        <v>0</v>
      </c>
      <c r="V414">
        <f t="shared" si="79"/>
        <v>0</v>
      </c>
      <c r="W414">
        <f t="shared" si="80"/>
        <v>0</v>
      </c>
      <c r="X414">
        <f t="shared" si="81"/>
        <v>0</v>
      </c>
      <c r="Y414">
        <f t="shared" si="82"/>
        <v>0</v>
      </c>
      <c r="Z414">
        <f t="shared" si="83"/>
        <v>0</v>
      </c>
      <c r="AA414" cm="1">
        <f t="array" ref="AA414">SUMPRODUCT((Z414&lt;$Z$2:$Z$225)/COUNTIF($Z$2:$Z$225,$Z$2:$Z$225))+1</f>
        <v>90.999999999999957</v>
      </c>
    </row>
    <row r="415" spans="1:27" x14ac:dyDescent="0.15">
      <c r="A415" t="str">
        <f>CLEAN('2025 Original'!A313)</f>
        <v>Mazda Motor Corporation</v>
      </c>
      <c r="B415" t="str">
        <f>CLEAN('2025 Original'!B313)</f>
        <v>Mazda</v>
      </c>
      <c r="C415" t="str">
        <f>CLEAN('2025 Original'!C313)</f>
        <v>CX-70 MHEV</v>
      </c>
      <c r="D415" t="str">
        <f>CLEAN('2025 Original'!D313)</f>
        <v>MPV</v>
      </c>
      <c r="E415" t="str">
        <f>CLEAN('2025 Original'!E313)</f>
        <v>0</v>
      </c>
      <c r="F415" t="str">
        <f>CLEAN('2025 Original'!F313)</f>
        <v>90% J</v>
      </c>
      <c r="G415" t="str">
        <f>CLEAN('2025 Original'!G313)</f>
        <v/>
      </c>
      <c r="H415" t="str">
        <f>CLEAN('2025 Original'!H313)</f>
        <v>J</v>
      </c>
      <c r="I415" t="str">
        <f>CLEAN('2025 Original'!I313)</f>
        <v/>
      </c>
      <c r="J415" t="str">
        <f>CLEAN('2025 Original'!J313)</f>
        <v>J</v>
      </c>
      <c r="K415" t="str">
        <f>CLEAN('2025 Original'!K313)</f>
        <v/>
      </c>
      <c r="L415" t="str">
        <f>CLEAN('2025 Original'!L313)</f>
        <v>J</v>
      </c>
      <c r="M415" t="str">
        <f>CLEAN('2025 Original'!M313)</f>
        <v/>
      </c>
      <c r="N415" t="str">
        <f t="shared" si="72"/>
        <v>0</v>
      </c>
      <c r="O415" s="70">
        <f t="shared" si="73"/>
        <v>0</v>
      </c>
      <c r="P415">
        <f t="shared" si="74"/>
        <v>0</v>
      </c>
      <c r="Q415">
        <f t="shared" si="75"/>
        <v>0</v>
      </c>
      <c r="S415">
        <f t="shared" si="76"/>
        <v>0</v>
      </c>
      <c r="T415">
        <f t="shared" si="77"/>
        <v>0</v>
      </c>
      <c r="U415">
        <f t="shared" si="78"/>
        <v>0</v>
      </c>
      <c r="V415">
        <f t="shared" si="79"/>
        <v>0</v>
      </c>
      <c r="W415">
        <f t="shared" si="80"/>
        <v>0</v>
      </c>
      <c r="X415">
        <f t="shared" si="81"/>
        <v>0</v>
      </c>
      <c r="Y415">
        <f t="shared" si="82"/>
        <v>0</v>
      </c>
      <c r="Z415">
        <f t="shared" si="83"/>
        <v>0</v>
      </c>
      <c r="AA415" cm="1">
        <f t="array" ref="AA415">SUMPRODUCT((Z415&lt;$Z$2:$Z$225)/COUNTIF($Z$2:$Z$225,$Z$2:$Z$225))+1</f>
        <v>90.999999999999957</v>
      </c>
    </row>
    <row r="416" spans="1:27" x14ac:dyDescent="0.15">
      <c r="A416" t="str">
        <f>CLEAN('2025 Original'!A314)</f>
        <v>Mazda Motor Corporation</v>
      </c>
      <c r="B416" t="str">
        <f>CLEAN('2025 Original'!B314)</f>
        <v>Mazda</v>
      </c>
      <c r="C416" t="str">
        <f>CLEAN('2025 Original'!C314)</f>
        <v>CX-70 PHEV</v>
      </c>
      <c r="D416" t="str">
        <f>CLEAN('2025 Original'!D314)</f>
        <v>MPV</v>
      </c>
      <c r="E416" t="str">
        <f>CLEAN('2025 Original'!E314)</f>
        <v>0</v>
      </c>
      <c r="F416" t="str">
        <f>CLEAN('2025 Original'!F314)</f>
        <v>90% J</v>
      </c>
      <c r="G416" t="str">
        <f>CLEAN('2025 Original'!G314)</f>
        <v/>
      </c>
      <c r="H416" t="str">
        <f>CLEAN('2025 Original'!H314)</f>
        <v>J</v>
      </c>
      <c r="I416" t="str">
        <f>CLEAN('2025 Original'!I314)</f>
        <v/>
      </c>
      <c r="J416" t="str">
        <f>CLEAN('2025 Original'!J314)</f>
        <v>J</v>
      </c>
      <c r="K416" t="str">
        <f>CLEAN('2025 Original'!K314)</f>
        <v/>
      </c>
      <c r="L416" t="str">
        <f>CLEAN('2025 Original'!L314)</f>
        <v>J</v>
      </c>
      <c r="M416" t="str">
        <f>CLEAN('2025 Original'!M314)</f>
        <v/>
      </c>
      <c r="N416" t="str">
        <f t="shared" si="72"/>
        <v>0</v>
      </c>
      <c r="O416" s="70">
        <f t="shared" si="73"/>
        <v>0</v>
      </c>
      <c r="P416">
        <f t="shared" si="74"/>
        <v>0</v>
      </c>
      <c r="Q416">
        <f t="shared" si="75"/>
        <v>0</v>
      </c>
      <c r="S416">
        <f t="shared" si="76"/>
        <v>0</v>
      </c>
      <c r="T416">
        <f t="shared" si="77"/>
        <v>0</v>
      </c>
      <c r="U416">
        <f t="shared" si="78"/>
        <v>0</v>
      </c>
      <c r="V416">
        <f t="shared" si="79"/>
        <v>0</v>
      </c>
      <c r="W416">
        <f t="shared" si="80"/>
        <v>0</v>
      </c>
      <c r="X416">
        <f t="shared" si="81"/>
        <v>0</v>
      </c>
      <c r="Y416">
        <f t="shared" si="82"/>
        <v>0</v>
      </c>
      <c r="Z416">
        <f t="shared" si="83"/>
        <v>0</v>
      </c>
      <c r="AA416" cm="1">
        <f t="array" ref="AA416">SUMPRODUCT((Z416&lt;$Z$2:$Z$225)/COUNTIF($Z$2:$Z$225,$Z$2:$Z$225))+1</f>
        <v>90.999999999999957</v>
      </c>
    </row>
    <row r="417" spans="1:27" x14ac:dyDescent="0.15">
      <c r="A417" t="str">
        <f>CLEAN('2025 Original'!A315)</f>
        <v>Mazda Motor Corporation</v>
      </c>
      <c r="B417" t="str">
        <f>CLEAN('2025 Original'!B315)</f>
        <v>Mazda</v>
      </c>
      <c r="C417" t="str">
        <f>CLEAN('2025 Original'!C315)</f>
        <v>CX-90 MHEV</v>
      </c>
      <c r="D417" t="str">
        <f>CLEAN('2025 Original'!D315)</f>
        <v>MPV</v>
      </c>
      <c r="E417" t="str">
        <f>CLEAN('2025 Original'!E315)</f>
        <v>0</v>
      </c>
      <c r="F417" t="str">
        <f>CLEAN('2025 Original'!F315)</f>
        <v>90% J</v>
      </c>
      <c r="G417" t="str">
        <f>CLEAN('2025 Original'!G315)</f>
        <v/>
      </c>
      <c r="H417" t="str">
        <f>CLEAN('2025 Original'!H315)</f>
        <v>J</v>
      </c>
      <c r="I417" t="str">
        <f>CLEAN('2025 Original'!I315)</f>
        <v/>
      </c>
      <c r="J417" t="str">
        <f>CLEAN('2025 Original'!J315)</f>
        <v>J</v>
      </c>
      <c r="K417" t="str">
        <f>CLEAN('2025 Original'!K315)</f>
        <v/>
      </c>
      <c r="L417" t="str">
        <f>CLEAN('2025 Original'!L315)</f>
        <v>J</v>
      </c>
      <c r="M417" t="str">
        <f>CLEAN('2025 Original'!M315)</f>
        <v/>
      </c>
      <c r="N417" t="str">
        <f t="shared" si="72"/>
        <v>0</v>
      </c>
      <c r="O417" s="70">
        <f t="shared" si="73"/>
        <v>0</v>
      </c>
      <c r="P417">
        <f t="shared" si="74"/>
        <v>0</v>
      </c>
      <c r="Q417">
        <f t="shared" si="75"/>
        <v>0</v>
      </c>
      <c r="S417">
        <f t="shared" si="76"/>
        <v>0</v>
      </c>
      <c r="T417">
        <f t="shared" si="77"/>
        <v>0</v>
      </c>
      <c r="U417">
        <f t="shared" si="78"/>
        <v>0</v>
      </c>
      <c r="V417">
        <f t="shared" si="79"/>
        <v>0</v>
      </c>
      <c r="W417">
        <f t="shared" si="80"/>
        <v>0</v>
      </c>
      <c r="X417">
        <f t="shared" si="81"/>
        <v>0</v>
      </c>
      <c r="Y417">
        <f t="shared" si="82"/>
        <v>0</v>
      </c>
      <c r="Z417">
        <f t="shared" si="83"/>
        <v>0</v>
      </c>
      <c r="AA417" cm="1">
        <f t="array" ref="AA417">SUMPRODUCT((Z417&lt;$Z$2:$Z$225)/COUNTIF($Z$2:$Z$225,$Z$2:$Z$225))+1</f>
        <v>90.999999999999957</v>
      </c>
    </row>
    <row r="418" spans="1:27" x14ac:dyDescent="0.15">
      <c r="A418" t="str">
        <f>CLEAN('2025 Original'!A316)</f>
        <v>Mazda Motor Corporation</v>
      </c>
      <c r="B418" t="str">
        <f>CLEAN('2025 Original'!B316)</f>
        <v>Mazda</v>
      </c>
      <c r="C418" t="str">
        <f>CLEAN('2025 Original'!C316)</f>
        <v>CX-90 PHEV</v>
      </c>
      <c r="D418" t="str">
        <f>CLEAN('2025 Original'!D316)</f>
        <v>MPV</v>
      </c>
      <c r="E418" t="str">
        <f>CLEAN('2025 Original'!E316)</f>
        <v>0</v>
      </c>
      <c r="F418" t="str">
        <f>CLEAN('2025 Original'!F316)</f>
        <v>90% J</v>
      </c>
      <c r="G418" t="str">
        <f>CLEAN('2025 Original'!G316)</f>
        <v/>
      </c>
      <c r="H418" t="str">
        <f>CLEAN('2025 Original'!H316)</f>
        <v>J</v>
      </c>
      <c r="I418" t="str">
        <f>CLEAN('2025 Original'!I316)</f>
        <v/>
      </c>
      <c r="J418" t="str">
        <f>CLEAN('2025 Original'!J316)</f>
        <v>J</v>
      </c>
      <c r="K418" t="str">
        <f>CLEAN('2025 Original'!K316)</f>
        <v/>
      </c>
      <c r="L418" t="str">
        <f>CLEAN('2025 Original'!L316)</f>
        <v>J</v>
      </c>
      <c r="M418" t="str">
        <f>CLEAN('2025 Original'!M316)</f>
        <v/>
      </c>
      <c r="N418" t="str">
        <f t="shared" si="72"/>
        <v>0</v>
      </c>
      <c r="O418" s="70">
        <f t="shared" si="73"/>
        <v>0</v>
      </c>
      <c r="P418">
        <f t="shared" si="74"/>
        <v>0</v>
      </c>
      <c r="Q418">
        <f t="shared" si="75"/>
        <v>0</v>
      </c>
      <c r="S418">
        <f t="shared" si="76"/>
        <v>0</v>
      </c>
      <c r="T418">
        <f t="shared" si="77"/>
        <v>0</v>
      </c>
      <c r="U418">
        <f t="shared" si="78"/>
        <v>0</v>
      </c>
      <c r="V418">
        <f t="shared" si="79"/>
        <v>0</v>
      </c>
      <c r="W418">
        <f t="shared" si="80"/>
        <v>0</v>
      </c>
      <c r="X418">
        <f t="shared" si="81"/>
        <v>0</v>
      </c>
      <c r="Y418">
        <f t="shared" si="82"/>
        <v>0</v>
      </c>
      <c r="Z418">
        <f t="shared" si="83"/>
        <v>0</v>
      </c>
      <c r="AA418" cm="1">
        <f t="array" ref="AA418">SUMPRODUCT((Z418&lt;$Z$2:$Z$225)/COUNTIF($Z$2:$Z$225,$Z$2:$Z$225))+1</f>
        <v>90.999999999999957</v>
      </c>
    </row>
    <row r="419" spans="1:27" x14ac:dyDescent="0.15">
      <c r="A419" t="str">
        <f>CLEAN('2025 Original'!A317)</f>
        <v>Mazda Motor Corporation</v>
      </c>
      <c r="B419" t="str">
        <f>CLEAN('2025 Original'!B317)</f>
        <v>Mazda</v>
      </c>
      <c r="C419" t="str">
        <f>CLEAN('2025 Original'!C317)</f>
        <v>Mazda3</v>
      </c>
      <c r="D419" t="str">
        <f>CLEAN('2025 Original'!D317)</f>
        <v>PC</v>
      </c>
      <c r="E419" t="str">
        <f>CLEAN('2025 Original'!E317)</f>
        <v>0</v>
      </c>
      <c r="F419" t="str">
        <f>CLEAN('2025 Original'!F317)</f>
        <v>85% J</v>
      </c>
      <c r="G419" t="str">
        <f>CLEAN('2025 Original'!G317)</f>
        <v/>
      </c>
      <c r="H419" t="str">
        <f>CLEAN('2025 Original'!H317)</f>
        <v>J</v>
      </c>
      <c r="I419" t="str">
        <f>CLEAN('2025 Original'!I317)</f>
        <v/>
      </c>
      <c r="J419" t="str">
        <f>CLEAN('2025 Original'!J317)</f>
        <v>J</v>
      </c>
      <c r="K419" t="str">
        <f>CLEAN('2025 Original'!K317)</f>
        <v/>
      </c>
      <c r="L419" t="str">
        <f>CLEAN('2025 Original'!L317)</f>
        <v>J</v>
      </c>
      <c r="M419" t="str">
        <f>CLEAN('2025 Original'!M317)</f>
        <v/>
      </c>
      <c r="N419" t="str">
        <f t="shared" si="72"/>
        <v>0</v>
      </c>
      <c r="O419" s="70">
        <f t="shared" si="73"/>
        <v>0</v>
      </c>
      <c r="P419">
        <f t="shared" si="74"/>
        <v>0</v>
      </c>
      <c r="Q419">
        <f t="shared" si="75"/>
        <v>0</v>
      </c>
      <c r="S419">
        <f t="shared" si="76"/>
        <v>0</v>
      </c>
      <c r="T419">
        <f t="shared" si="77"/>
        <v>0</v>
      </c>
      <c r="U419">
        <f t="shared" si="78"/>
        <v>0</v>
      </c>
      <c r="V419">
        <f t="shared" si="79"/>
        <v>0</v>
      </c>
      <c r="W419">
        <f t="shared" si="80"/>
        <v>0</v>
      </c>
      <c r="X419">
        <f t="shared" si="81"/>
        <v>0</v>
      </c>
      <c r="Y419">
        <f t="shared" si="82"/>
        <v>0</v>
      </c>
      <c r="Z419">
        <f t="shared" si="83"/>
        <v>0</v>
      </c>
      <c r="AA419" cm="1">
        <f t="array" ref="AA419">SUMPRODUCT((Z419&lt;$Z$2:$Z$225)/COUNTIF($Z$2:$Z$225,$Z$2:$Z$225))+1</f>
        <v>90.999999999999957</v>
      </c>
    </row>
    <row r="420" spans="1:27" x14ac:dyDescent="0.15">
      <c r="A420" t="str">
        <f>CLEAN('2025 Original'!A319)</f>
        <v>Mazda Motor Corporation</v>
      </c>
      <c r="B420" t="str">
        <f>CLEAN('2025 Original'!B319)</f>
        <v>Mazda</v>
      </c>
      <c r="C420" t="str">
        <f>CLEAN('2025 Original'!C319)</f>
        <v>MX-5  Miata</v>
      </c>
      <c r="D420" t="str">
        <f>CLEAN('2025 Original'!D319)</f>
        <v>PC</v>
      </c>
      <c r="E420" t="str">
        <f>CLEAN('2025 Original'!E319)</f>
        <v>0</v>
      </c>
      <c r="F420" t="str">
        <f>CLEAN('2025 Original'!F319)</f>
        <v>85% J</v>
      </c>
      <c r="G420" t="str">
        <f>CLEAN('2025 Original'!G319)</f>
        <v/>
      </c>
      <c r="H420" t="str">
        <f>CLEAN('2025 Original'!H319)</f>
        <v>J</v>
      </c>
      <c r="I420" t="str">
        <f>CLEAN('2025 Original'!I319)</f>
        <v/>
      </c>
      <c r="J420" t="str">
        <f>CLEAN('2025 Original'!J319)</f>
        <v>J</v>
      </c>
      <c r="K420" t="str">
        <f>CLEAN('2025 Original'!K319)</f>
        <v/>
      </c>
      <c r="L420" t="str">
        <f>CLEAN('2025 Original'!L319)</f>
        <v>J</v>
      </c>
      <c r="M420" t="str">
        <f>CLEAN('2025 Original'!M319)</f>
        <v/>
      </c>
      <c r="N420" t="str">
        <f t="shared" si="72"/>
        <v>0</v>
      </c>
      <c r="O420" s="70">
        <f t="shared" si="73"/>
        <v>0</v>
      </c>
      <c r="P420">
        <f t="shared" si="74"/>
        <v>0</v>
      </c>
      <c r="Q420">
        <f t="shared" si="75"/>
        <v>0</v>
      </c>
      <c r="S420">
        <f t="shared" si="76"/>
        <v>0</v>
      </c>
      <c r="T420">
        <f t="shared" si="77"/>
        <v>0</v>
      </c>
      <c r="U420">
        <f t="shared" si="78"/>
        <v>0</v>
      </c>
      <c r="V420">
        <f t="shared" si="79"/>
        <v>0</v>
      </c>
      <c r="W420">
        <f t="shared" si="80"/>
        <v>0</v>
      </c>
      <c r="X420">
        <f t="shared" si="81"/>
        <v>0</v>
      </c>
      <c r="Y420">
        <f t="shared" si="82"/>
        <v>0</v>
      </c>
      <c r="Z420">
        <f t="shared" si="83"/>
        <v>0</v>
      </c>
      <c r="AA420" cm="1">
        <f t="array" ref="AA420">SUMPRODUCT((Z420&lt;$Z$2:$Z$225)/COUNTIF($Z$2:$Z$225,$Z$2:$Z$225))+1</f>
        <v>90.999999999999957</v>
      </c>
    </row>
    <row r="421" spans="1:27" x14ac:dyDescent="0.15">
      <c r="A421" t="str">
        <f>CLEAN('2025 Original'!A320)</f>
        <v>Mercedes-Benz USA</v>
      </c>
      <c r="B421" t="str">
        <f>CLEAN('2025 Original'!B320)</f>
        <v>Mercedes-Benz</v>
      </c>
      <c r="C421" t="str">
        <f>CLEAN('2025 Original'!C320)</f>
        <v>AMG GT 4-dr Coupe (AMG GT43/AMGGT53)</v>
      </c>
      <c r="D421" t="str">
        <f>CLEAN('2025 Original'!D320)</f>
        <v>PC</v>
      </c>
      <c r="E421" t="str">
        <f>CLEAN('2025 Original'!E320)</f>
        <v>0</v>
      </c>
      <c r="F421" t="str">
        <f>CLEAN('2025 Original'!F320)</f>
        <v>20% G</v>
      </c>
      <c r="G421" t="str">
        <f>CLEAN('2025 Original'!G320)</f>
        <v>20% FN</v>
      </c>
      <c r="H421" t="str">
        <f>CLEAN('2025 Original'!H320)</f>
        <v>FN</v>
      </c>
      <c r="I421" t="str">
        <f>CLEAN('2025 Original'!I320)</f>
        <v/>
      </c>
      <c r="J421" t="str">
        <f>CLEAN('2025 Original'!J320)</f>
        <v>G</v>
      </c>
      <c r="K421" t="str">
        <f>CLEAN('2025 Original'!K320)</f>
        <v/>
      </c>
      <c r="L421" t="str">
        <f>CLEAN('2025 Original'!L320)</f>
        <v>R</v>
      </c>
      <c r="M421" t="str">
        <f>CLEAN('2025 Original'!M320)</f>
        <v/>
      </c>
      <c r="N421" t="str">
        <f t="shared" si="72"/>
        <v>0</v>
      </c>
      <c r="O421" s="70">
        <f t="shared" si="73"/>
        <v>0</v>
      </c>
      <c r="P421">
        <f t="shared" si="74"/>
        <v>0</v>
      </c>
      <c r="Q421">
        <f t="shared" si="75"/>
        <v>0</v>
      </c>
      <c r="S421">
        <f t="shared" si="76"/>
        <v>0</v>
      </c>
      <c r="T421">
        <f t="shared" si="77"/>
        <v>0</v>
      </c>
      <c r="U421">
        <f t="shared" si="78"/>
        <v>0</v>
      </c>
      <c r="V421">
        <f t="shared" si="79"/>
        <v>0</v>
      </c>
      <c r="W421">
        <f t="shared" si="80"/>
        <v>0</v>
      </c>
      <c r="X421">
        <f t="shared" si="81"/>
        <v>0</v>
      </c>
      <c r="Y421">
        <f t="shared" si="82"/>
        <v>0</v>
      </c>
      <c r="Z421">
        <f t="shared" si="83"/>
        <v>0</v>
      </c>
      <c r="AA421" cm="1">
        <f t="array" ref="AA421">SUMPRODUCT((Z421&lt;$Z$2:$Z$225)/COUNTIF($Z$2:$Z$225,$Z$2:$Z$225))+1</f>
        <v>90.999999999999957</v>
      </c>
    </row>
    <row r="422" spans="1:27" x14ac:dyDescent="0.15">
      <c r="A422" t="str">
        <f>CLEAN('2025 Original'!A321)</f>
        <v>Mercedes-Benz USA</v>
      </c>
      <c r="B422" t="str">
        <f>CLEAN('2025 Original'!B321)</f>
        <v>Mercedes-Benz</v>
      </c>
      <c r="C422" t="str">
        <f>CLEAN('2025 Original'!C321)</f>
        <v>AMG GT 4-dr Coupe (AMG GT63/ AMGGT63eS)</v>
      </c>
      <c r="D422" t="str">
        <f>CLEAN('2025 Original'!D321)</f>
        <v>PC</v>
      </c>
      <c r="E422" t="str">
        <f>CLEAN('2025 Original'!E321)</f>
        <v>0</v>
      </c>
      <c r="F422" t="str">
        <f>CLEAN('2025 Original'!F321)</f>
        <v>20% G</v>
      </c>
      <c r="G422" t="str">
        <f>CLEAN('2025 Original'!G321)</f>
        <v>20% FN</v>
      </c>
      <c r="H422" t="str">
        <f>CLEAN('2025 Original'!H321)</f>
        <v>FN</v>
      </c>
      <c r="I422" t="str">
        <f>CLEAN('2025 Original'!I321)</f>
        <v/>
      </c>
      <c r="J422" t="str">
        <f>CLEAN('2025 Original'!J321)</f>
        <v>G</v>
      </c>
      <c r="K422" t="str">
        <f>CLEAN('2025 Original'!K321)</f>
        <v/>
      </c>
      <c r="L422" t="str">
        <f>CLEAN('2025 Original'!L321)</f>
        <v>R</v>
      </c>
      <c r="M422" t="str">
        <f>CLEAN('2025 Original'!M321)</f>
        <v/>
      </c>
      <c r="N422" t="str">
        <f t="shared" si="72"/>
        <v>0</v>
      </c>
      <c r="O422" s="70">
        <f t="shared" si="73"/>
        <v>0</v>
      </c>
      <c r="P422">
        <f t="shared" si="74"/>
        <v>0</v>
      </c>
      <c r="Q422">
        <f t="shared" si="75"/>
        <v>0</v>
      </c>
      <c r="S422">
        <f t="shared" si="76"/>
        <v>0</v>
      </c>
      <c r="T422">
        <f t="shared" si="77"/>
        <v>0</v>
      </c>
      <c r="U422">
        <f t="shared" si="78"/>
        <v>0</v>
      </c>
      <c r="V422">
        <f t="shared" si="79"/>
        <v>0</v>
      </c>
      <c r="W422">
        <f t="shared" si="80"/>
        <v>0</v>
      </c>
      <c r="X422">
        <f t="shared" si="81"/>
        <v>0</v>
      </c>
      <c r="Y422">
        <f t="shared" si="82"/>
        <v>0</v>
      </c>
      <c r="Z422">
        <f t="shared" si="83"/>
        <v>0</v>
      </c>
      <c r="AA422" cm="1">
        <f t="array" ref="AA422">SUMPRODUCT((Z422&lt;$Z$2:$Z$225)/COUNTIF($Z$2:$Z$225,$Z$2:$Z$225))+1</f>
        <v>90.999999999999957</v>
      </c>
    </row>
    <row r="423" spans="1:27" x14ac:dyDescent="0.15">
      <c r="A423" t="str">
        <f>CLEAN('2025 Original'!A322)</f>
        <v>Mercedes-Benz USA</v>
      </c>
      <c r="B423" t="str">
        <f>CLEAN('2025 Original'!B322)</f>
        <v>Mercedes-Benz</v>
      </c>
      <c r="C423" t="str">
        <f>CLEAN('2025 Original'!C322)</f>
        <v>AMG GT Coupe (AMG GT55/GT63/ GT63eS/GT 63 Pro)</v>
      </c>
      <c r="D423" t="str">
        <f>CLEAN('2025 Original'!D322)</f>
        <v>PC</v>
      </c>
      <c r="E423" t="str">
        <f>CLEAN('2025 Original'!E322)</f>
        <v>0</v>
      </c>
      <c r="F423" t="str">
        <f>CLEAN('2025 Original'!F322)</f>
        <v>50% G</v>
      </c>
      <c r="G423" t="str">
        <f>CLEAN('2025 Original'!G322)</f>
        <v/>
      </c>
      <c r="H423" t="str">
        <f>CLEAN('2025 Original'!H322)</f>
        <v>G</v>
      </c>
      <c r="I423" t="str">
        <f>CLEAN('2025 Original'!I322)</f>
        <v/>
      </c>
      <c r="J423" t="str">
        <f>CLEAN('2025 Original'!J322)</f>
        <v>G</v>
      </c>
      <c r="K423" t="str">
        <f>CLEAN('2025 Original'!K322)</f>
        <v/>
      </c>
      <c r="L423" t="str">
        <f>CLEAN('2025 Original'!L322)</f>
        <v>G</v>
      </c>
      <c r="M423" t="str">
        <f>CLEAN('2025 Original'!M322)</f>
        <v>R</v>
      </c>
      <c r="N423" t="str">
        <f t="shared" si="72"/>
        <v>0</v>
      </c>
      <c r="O423" s="70">
        <f t="shared" si="73"/>
        <v>0</v>
      </c>
      <c r="P423">
        <f t="shared" si="74"/>
        <v>0</v>
      </c>
      <c r="Q423">
        <f t="shared" si="75"/>
        <v>0</v>
      </c>
      <c r="S423">
        <f t="shared" si="76"/>
        <v>0</v>
      </c>
      <c r="T423">
        <f t="shared" si="77"/>
        <v>0</v>
      </c>
      <c r="U423">
        <f t="shared" si="78"/>
        <v>0</v>
      </c>
      <c r="V423">
        <f t="shared" si="79"/>
        <v>0</v>
      </c>
      <c r="W423">
        <f t="shared" si="80"/>
        <v>0</v>
      </c>
      <c r="X423">
        <f t="shared" si="81"/>
        <v>0</v>
      </c>
      <c r="Y423">
        <f t="shared" si="82"/>
        <v>0</v>
      </c>
      <c r="Z423">
        <f t="shared" si="83"/>
        <v>0</v>
      </c>
      <c r="AA423" cm="1">
        <f t="array" ref="AA423">SUMPRODUCT((Z423&lt;$Z$2:$Z$225)/COUNTIF($Z$2:$Z$225,$Z$2:$Z$225))+1</f>
        <v>90.999999999999957</v>
      </c>
    </row>
    <row r="424" spans="1:27" x14ac:dyDescent="0.15">
      <c r="A424" t="str">
        <f>CLEAN('2025 Original'!A323)</f>
        <v>Mercedes-Benz USA</v>
      </c>
      <c r="B424" t="str">
        <f>CLEAN('2025 Original'!B323)</f>
        <v>Mercedes-Benz</v>
      </c>
      <c r="C424" t="str">
        <f>CLEAN('2025 Original'!C323)</f>
        <v>C-Class Coupe (C43/C63eS)</v>
      </c>
      <c r="D424" t="str">
        <f>CLEAN('2025 Original'!D323)</f>
        <v>PC</v>
      </c>
      <c r="E424" t="str">
        <f>CLEAN('2025 Original'!E323)</f>
        <v>0</v>
      </c>
      <c r="F424" t="str">
        <f>CLEAN('2025 Original'!F323)</f>
        <v>20% G</v>
      </c>
      <c r="G424" t="str">
        <f>CLEAN('2025 Original'!G323)</f>
        <v>10%  SA</v>
      </c>
      <c r="H424" t="str">
        <f>CLEAN('2025 Original'!H323)</f>
        <v>SA</v>
      </c>
      <c r="I424" t="str">
        <f>CLEAN('2025 Original'!I323)</f>
        <v/>
      </c>
      <c r="J424" t="str">
        <f>CLEAN('2025 Original'!J323)</f>
        <v>G</v>
      </c>
      <c r="K424" t="str">
        <f>CLEAN('2025 Original'!K323)</f>
        <v/>
      </c>
      <c r="L424" t="str">
        <f>CLEAN('2025 Original'!L323)</f>
        <v>G</v>
      </c>
      <c r="M424" t="str">
        <f>CLEAN('2025 Original'!M323)</f>
        <v>R</v>
      </c>
      <c r="N424" t="str">
        <f t="shared" si="72"/>
        <v>0</v>
      </c>
      <c r="O424" s="70">
        <f t="shared" si="73"/>
        <v>0</v>
      </c>
      <c r="P424">
        <f t="shared" si="74"/>
        <v>0</v>
      </c>
      <c r="Q424">
        <f t="shared" si="75"/>
        <v>0</v>
      </c>
      <c r="S424">
        <f t="shared" si="76"/>
        <v>0</v>
      </c>
      <c r="T424">
        <f t="shared" si="77"/>
        <v>0</v>
      </c>
      <c r="U424">
        <f t="shared" si="78"/>
        <v>0</v>
      </c>
      <c r="V424">
        <f t="shared" si="79"/>
        <v>0</v>
      </c>
      <c r="W424">
        <f t="shared" si="80"/>
        <v>0</v>
      </c>
      <c r="X424">
        <f t="shared" si="81"/>
        <v>0</v>
      </c>
      <c r="Y424">
        <f t="shared" si="82"/>
        <v>0</v>
      </c>
      <c r="Z424">
        <f t="shared" si="83"/>
        <v>0</v>
      </c>
      <c r="AA424" cm="1">
        <f t="array" ref="AA424">SUMPRODUCT((Z424&lt;$Z$2:$Z$225)/COUNTIF($Z$2:$Z$225,$Z$2:$Z$225))+1</f>
        <v>90.999999999999957</v>
      </c>
    </row>
    <row r="425" spans="1:27" x14ac:dyDescent="0.15">
      <c r="A425" t="str">
        <f>CLEAN('2025 Original'!A324)</f>
        <v>Mercedes-Benz USA</v>
      </c>
      <c r="B425" t="str">
        <f>CLEAN('2025 Original'!B324)</f>
        <v>Mercedes-Benz</v>
      </c>
      <c r="C425" t="str">
        <f>CLEAN('2025 Original'!C324)</f>
        <v>C-Class Coupe (C300/C300-4M)</v>
      </c>
      <c r="D425" t="str">
        <f>CLEAN('2025 Original'!D324)</f>
        <v>PC</v>
      </c>
      <c r="E425" t="str">
        <f>CLEAN('2025 Original'!E324)</f>
        <v>0</v>
      </c>
      <c r="F425" t="str">
        <f>CLEAN('2025 Original'!F324)</f>
        <v>20% G</v>
      </c>
      <c r="G425" t="str">
        <f>CLEAN('2025 Original'!G324)</f>
        <v>10%  SA</v>
      </c>
      <c r="H425" t="str">
        <f>CLEAN('2025 Original'!H324)</f>
        <v>SA</v>
      </c>
      <c r="I425" t="str">
        <f>CLEAN('2025 Original'!I324)</f>
        <v/>
      </c>
      <c r="J425" t="str">
        <f>CLEAN('2025 Original'!J324)</f>
        <v>PL</v>
      </c>
      <c r="K425" t="str">
        <f>CLEAN('2025 Original'!K324)</f>
        <v/>
      </c>
      <c r="L425" t="str">
        <f>CLEAN('2025 Original'!L324)</f>
        <v>G</v>
      </c>
      <c r="M425" t="str">
        <f>CLEAN('2025 Original'!M324)</f>
        <v>R</v>
      </c>
      <c r="N425" t="str">
        <f t="shared" si="72"/>
        <v>0</v>
      </c>
      <c r="O425" s="70">
        <f t="shared" si="73"/>
        <v>0</v>
      </c>
      <c r="P425">
        <f t="shared" si="74"/>
        <v>0</v>
      </c>
      <c r="Q425">
        <f t="shared" si="75"/>
        <v>0</v>
      </c>
      <c r="S425">
        <f t="shared" si="76"/>
        <v>0</v>
      </c>
      <c r="T425">
        <f t="shared" si="77"/>
        <v>0</v>
      </c>
      <c r="U425">
        <f t="shared" si="78"/>
        <v>0</v>
      </c>
      <c r="V425">
        <f t="shared" si="79"/>
        <v>0</v>
      </c>
      <c r="W425">
        <f t="shared" si="80"/>
        <v>0</v>
      </c>
      <c r="X425">
        <f t="shared" si="81"/>
        <v>0</v>
      </c>
      <c r="Y425">
        <f t="shared" si="82"/>
        <v>0</v>
      </c>
      <c r="Z425">
        <f t="shared" si="83"/>
        <v>0</v>
      </c>
      <c r="AA425" cm="1">
        <f t="array" ref="AA425">SUMPRODUCT((Z425&lt;$Z$2:$Z$225)/COUNTIF($Z$2:$Z$225,$Z$2:$Z$225))+1</f>
        <v>90.999999999999957</v>
      </c>
    </row>
    <row r="426" spans="1:27" x14ac:dyDescent="0.15">
      <c r="A426" t="str">
        <f>CLEAN('2025 Original'!A325)</f>
        <v>Mercedes-Benz USA</v>
      </c>
      <c r="B426" t="str">
        <f>CLEAN('2025 Original'!B325)</f>
        <v>Mercedes-Benz</v>
      </c>
      <c r="C426" t="str">
        <f>CLEAN('2025 Original'!C325)</f>
        <v>CLA Coupe (CLA250/CLA250-4M)</v>
      </c>
      <c r="D426" t="str">
        <f>CLEAN('2025 Original'!D325)</f>
        <v>PC</v>
      </c>
      <c r="E426" t="str">
        <f>CLEAN('2025 Original'!E325)</f>
        <v>0</v>
      </c>
      <c r="F426" t="str">
        <f>CLEAN('2025 Original'!F325)</f>
        <v>25% G</v>
      </c>
      <c r="G426" t="str">
        <f>CLEAN('2025 Original'!G325)</f>
        <v>10% H</v>
      </c>
      <c r="H426" t="str">
        <f>CLEAN('2025 Original'!H325)</f>
        <v>H</v>
      </c>
      <c r="I426" t="str">
        <f>CLEAN('2025 Original'!I325)</f>
        <v/>
      </c>
      <c r="J426" t="str">
        <f>CLEAN('2025 Original'!J325)</f>
        <v>G</v>
      </c>
      <c r="K426" t="str">
        <f>CLEAN('2025 Original'!K325)</f>
        <v/>
      </c>
      <c r="L426" t="str">
        <f>CLEAN('2025 Original'!L325)</f>
        <v>G</v>
      </c>
      <c r="M426" t="str">
        <f>CLEAN('2025 Original'!M325)</f>
        <v/>
      </c>
      <c r="N426" t="str">
        <f t="shared" si="72"/>
        <v>0</v>
      </c>
      <c r="O426" s="70">
        <f t="shared" si="73"/>
        <v>0</v>
      </c>
      <c r="P426">
        <f t="shared" si="74"/>
        <v>0</v>
      </c>
      <c r="Q426">
        <f t="shared" si="75"/>
        <v>0</v>
      </c>
      <c r="S426">
        <f t="shared" si="76"/>
        <v>0</v>
      </c>
      <c r="T426">
        <f t="shared" si="77"/>
        <v>0</v>
      </c>
      <c r="U426">
        <f t="shared" si="78"/>
        <v>0</v>
      </c>
      <c r="V426">
        <f t="shared" si="79"/>
        <v>0</v>
      </c>
      <c r="W426">
        <f t="shared" si="80"/>
        <v>0</v>
      </c>
      <c r="X426">
        <f t="shared" si="81"/>
        <v>0</v>
      </c>
      <c r="Y426">
        <f t="shared" si="82"/>
        <v>0</v>
      </c>
      <c r="Z426">
        <f t="shared" si="83"/>
        <v>0</v>
      </c>
      <c r="AA426" cm="1">
        <f t="array" ref="AA426">SUMPRODUCT((Z426&lt;$Z$2:$Z$225)/COUNTIF($Z$2:$Z$225,$Z$2:$Z$225))+1</f>
        <v>90.999999999999957</v>
      </c>
    </row>
    <row r="427" spans="1:27" x14ac:dyDescent="0.15">
      <c r="A427" t="str">
        <f>CLEAN('2025 Original'!A326)</f>
        <v>Mercedes-Benz USA</v>
      </c>
      <c r="B427" t="str">
        <f>CLEAN('2025 Original'!B326)</f>
        <v>Mercedes-Benz</v>
      </c>
      <c r="C427" t="str">
        <f>CLEAN('2025 Original'!C326)</f>
        <v>CLA Coupe (CLA35 AMG)</v>
      </c>
      <c r="D427" t="str">
        <f>CLEAN('2025 Original'!D326)</f>
        <v>PC</v>
      </c>
      <c r="E427" t="str">
        <f>CLEAN('2025 Original'!E326)</f>
        <v>0</v>
      </c>
      <c r="F427" t="str">
        <f>CLEAN('2025 Original'!F326)</f>
        <v>25% G</v>
      </c>
      <c r="G427" t="str">
        <f>CLEAN('2025 Original'!G326)</f>
        <v>10% H</v>
      </c>
      <c r="H427" t="str">
        <f>CLEAN('2025 Original'!H326)</f>
        <v>H</v>
      </c>
      <c r="I427" t="str">
        <f>CLEAN('2025 Original'!I326)</f>
        <v/>
      </c>
      <c r="J427" t="str">
        <f>CLEAN('2025 Original'!J326)</f>
        <v>G</v>
      </c>
      <c r="K427" t="str">
        <f>CLEAN('2025 Original'!K326)</f>
        <v/>
      </c>
      <c r="L427" t="str">
        <f>CLEAN('2025 Original'!L326)</f>
        <v>G</v>
      </c>
      <c r="M427" t="str">
        <f>CLEAN('2025 Original'!M326)</f>
        <v/>
      </c>
      <c r="N427" t="str">
        <f t="shared" si="72"/>
        <v>0</v>
      </c>
      <c r="O427" s="70">
        <f t="shared" si="73"/>
        <v>0</v>
      </c>
      <c r="P427">
        <f t="shared" si="74"/>
        <v>0</v>
      </c>
      <c r="Q427">
        <f t="shared" si="75"/>
        <v>0</v>
      </c>
      <c r="S427">
        <f t="shared" si="76"/>
        <v>0</v>
      </c>
      <c r="T427">
        <f t="shared" si="77"/>
        <v>0</v>
      </c>
      <c r="U427">
        <f t="shared" si="78"/>
        <v>0</v>
      </c>
      <c r="V427">
        <f t="shared" si="79"/>
        <v>0</v>
      </c>
      <c r="W427">
        <f t="shared" si="80"/>
        <v>0</v>
      </c>
      <c r="X427">
        <f t="shared" si="81"/>
        <v>0</v>
      </c>
      <c r="Y427">
        <f t="shared" si="82"/>
        <v>0</v>
      </c>
      <c r="Z427">
        <f t="shared" si="83"/>
        <v>0</v>
      </c>
      <c r="AA427" cm="1">
        <f t="array" ref="AA427">SUMPRODUCT((Z427&lt;$Z$2:$Z$225)/COUNTIF($Z$2:$Z$225,$Z$2:$Z$225))+1</f>
        <v>90.999999999999957</v>
      </c>
    </row>
    <row r="428" spans="1:27" x14ac:dyDescent="0.15">
      <c r="A428" t="str">
        <f>CLEAN('2025 Original'!A327)</f>
        <v>Mercedes-Benz USA</v>
      </c>
      <c r="B428" t="str">
        <f>CLEAN('2025 Original'!B327)</f>
        <v>Mercedes-Benz</v>
      </c>
      <c r="C428" t="str">
        <f>CLEAN('2025 Original'!C327)</f>
        <v>CLA Coupe (CLA45 AMG)</v>
      </c>
      <c r="D428" t="str">
        <f>CLEAN('2025 Original'!D327)</f>
        <v>PC</v>
      </c>
      <c r="E428" t="str">
        <f>CLEAN('2025 Original'!E327)</f>
        <v>0</v>
      </c>
      <c r="F428" t="str">
        <f>CLEAN('2025 Original'!F327)</f>
        <v>25% G</v>
      </c>
      <c r="G428" t="str">
        <f>CLEAN('2025 Original'!G327)</f>
        <v>10% H</v>
      </c>
      <c r="H428" t="str">
        <f>CLEAN('2025 Original'!H327)</f>
        <v>H</v>
      </c>
      <c r="I428" t="str">
        <f>CLEAN('2025 Original'!I327)</f>
        <v/>
      </c>
      <c r="J428" t="str">
        <f>CLEAN('2025 Original'!J327)</f>
        <v>G</v>
      </c>
      <c r="K428" t="str">
        <f>CLEAN('2025 Original'!K327)</f>
        <v/>
      </c>
      <c r="L428" t="str">
        <f>CLEAN('2025 Original'!L327)</f>
        <v>R</v>
      </c>
      <c r="M428" t="str">
        <f>CLEAN('2025 Original'!M327)</f>
        <v/>
      </c>
      <c r="N428" t="str">
        <f t="shared" si="72"/>
        <v>0</v>
      </c>
      <c r="O428" s="70">
        <f t="shared" si="73"/>
        <v>0</v>
      </c>
      <c r="P428">
        <f t="shared" si="74"/>
        <v>0</v>
      </c>
      <c r="Q428">
        <f t="shared" si="75"/>
        <v>0</v>
      </c>
      <c r="S428">
        <f t="shared" si="76"/>
        <v>0</v>
      </c>
      <c r="T428">
        <f t="shared" si="77"/>
        <v>0</v>
      </c>
      <c r="U428">
        <f t="shared" si="78"/>
        <v>0</v>
      </c>
      <c r="V428">
        <f t="shared" si="79"/>
        <v>0</v>
      </c>
      <c r="W428">
        <f t="shared" si="80"/>
        <v>0</v>
      </c>
      <c r="X428">
        <f t="shared" si="81"/>
        <v>0</v>
      </c>
      <c r="Y428">
        <f t="shared" si="82"/>
        <v>0</v>
      </c>
      <c r="Z428">
        <f t="shared" si="83"/>
        <v>0</v>
      </c>
      <c r="AA428" cm="1">
        <f t="array" ref="AA428">SUMPRODUCT((Z428&lt;$Z$2:$Z$225)/COUNTIF($Z$2:$Z$225,$Z$2:$Z$225))+1</f>
        <v>90.999999999999957</v>
      </c>
    </row>
    <row r="429" spans="1:27" x14ac:dyDescent="0.15">
      <c r="A429" t="str">
        <f>CLEAN('2025 Original'!A328)</f>
        <v>Mercedes-Benz USA</v>
      </c>
      <c r="B429" t="str">
        <f>CLEAN('2025 Original'!B328)</f>
        <v>Mercedes-Benz</v>
      </c>
      <c r="C429" t="str">
        <f>CLEAN('2025 Original'!C328)</f>
        <v>CLE-Class Cabriolet (CLE300-4M)</v>
      </c>
      <c r="D429" t="str">
        <f>CLEAN('2025 Original'!D328)</f>
        <v>PC</v>
      </c>
      <c r="E429" t="str">
        <f>CLEAN('2025 Original'!E328)</f>
        <v>0</v>
      </c>
      <c r="F429" t="str">
        <f>CLEAN('2025 Original'!F328)</f>
        <v>40% G</v>
      </c>
      <c r="G429" t="str">
        <f>CLEAN('2025 Original'!G328)</f>
        <v/>
      </c>
      <c r="H429" t="str">
        <f>CLEAN('2025 Original'!H328)</f>
        <v>G</v>
      </c>
      <c r="I429" t="str">
        <f>CLEAN('2025 Original'!I328)</f>
        <v/>
      </c>
      <c r="J429" t="str">
        <f>CLEAN('2025 Original'!J328)</f>
        <v>PL</v>
      </c>
      <c r="K429" t="str">
        <f>CLEAN('2025 Original'!K328)</f>
        <v/>
      </c>
      <c r="L429" t="str">
        <f>CLEAN('2025 Original'!L328)</f>
        <v>G</v>
      </c>
      <c r="M429" t="str">
        <f>CLEAN('2025 Original'!M328)</f>
        <v>R</v>
      </c>
      <c r="N429" t="str">
        <f t="shared" si="72"/>
        <v>0</v>
      </c>
      <c r="O429" s="70">
        <f t="shared" si="73"/>
        <v>0</v>
      </c>
      <c r="P429">
        <f t="shared" si="74"/>
        <v>0</v>
      </c>
      <c r="Q429">
        <f t="shared" si="75"/>
        <v>0</v>
      </c>
      <c r="S429">
        <f t="shared" si="76"/>
        <v>0</v>
      </c>
      <c r="T429">
        <f t="shared" si="77"/>
        <v>0</v>
      </c>
      <c r="U429">
        <f t="shared" si="78"/>
        <v>0</v>
      </c>
      <c r="V429">
        <f t="shared" si="79"/>
        <v>0</v>
      </c>
      <c r="W429">
        <f t="shared" si="80"/>
        <v>0</v>
      </c>
      <c r="X429">
        <f t="shared" si="81"/>
        <v>0</v>
      </c>
      <c r="Y429">
        <f t="shared" si="82"/>
        <v>0</v>
      </c>
      <c r="Z429">
        <f t="shared" si="83"/>
        <v>0</v>
      </c>
      <c r="AA429" cm="1">
        <f t="array" ref="AA429">SUMPRODUCT((Z429&lt;$Z$2:$Z$225)/COUNTIF($Z$2:$Z$225,$Z$2:$Z$225))+1</f>
        <v>90.999999999999957</v>
      </c>
    </row>
    <row r="430" spans="1:27" x14ac:dyDescent="0.15">
      <c r="A430" t="str">
        <f>CLEAN('2025 Original'!A329)</f>
        <v>Mercedes-Benz USA</v>
      </c>
      <c r="B430" t="str">
        <f>CLEAN('2025 Original'!B329)</f>
        <v>Mercedes-Benz</v>
      </c>
      <c r="C430" t="str">
        <f>CLEAN('2025 Original'!C329)</f>
        <v>CLE-Class Cabriolet (CLE450-4M)</v>
      </c>
      <c r="D430" t="str">
        <f>CLEAN('2025 Original'!D329)</f>
        <v>PC</v>
      </c>
      <c r="E430" t="str">
        <f>CLEAN('2025 Original'!E329)</f>
        <v>0</v>
      </c>
      <c r="F430" t="str">
        <f>CLEAN('2025 Original'!F329)</f>
        <v>40% G</v>
      </c>
      <c r="G430" t="str">
        <f>CLEAN('2025 Original'!G329)</f>
        <v/>
      </c>
      <c r="H430" t="str">
        <f>CLEAN('2025 Original'!H329)</f>
        <v>G</v>
      </c>
      <c r="I430" t="str">
        <f>CLEAN('2025 Original'!I329)</f>
        <v/>
      </c>
      <c r="J430" t="str">
        <f>CLEAN('2025 Original'!J329)</f>
        <v>G</v>
      </c>
      <c r="K430" t="str">
        <f>CLEAN('2025 Original'!K329)</f>
        <v/>
      </c>
      <c r="L430" t="str">
        <f>CLEAN('2025 Original'!L329)</f>
        <v>G</v>
      </c>
      <c r="M430" t="str">
        <f>CLEAN('2025 Original'!M329)</f>
        <v>R</v>
      </c>
      <c r="N430" t="str">
        <f t="shared" si="72"/>
        <v>0</v>
      </c>
      <c r="O430" s="70">
        <f t="shared" si="73"/>
        <v>0</v>
      </c>
      <c r="P430">
        <f t="shared" si="74"/>
        <v>0</v>
      </c>
      <c r="Q430">
        <f t="shared" si="75"/>
        <v>0</v>
      </c>
      <c r="S430">
        <f t="shared" si="76"/>
        <v>0</v>
      </c>
      <c r="T430">
        <f t="shared" si="77"/>
        <v>0</v>
      </c>
      <c r="U430">
        <f t="shared" si="78"/>
        <v>0</v>
      </c>
      <c r="V430">
        <f t="shared" si="79"/>
        <v>0</v>
      </c>
      <c r="W430">
        <f t="shared" si="80"/>
        <v>0</v>
      </c>
      <c r="X430">
        <f t="shared" si="81"/>
        <v>0</v>
      </c>
      <c r="Y430">
        <f t="shared" si="82"/>
        <v>0</v>
      </c>
      <c r="Z430">
        <f t="shared" si="83"/>
        <v>0</v>
      </c>
      <c r="AA430" cm="1">
        <f t="array" ref="AA430">SUMPRODUCT((Z430&lt;$Z$2:$Z$225)/COUNTIF($Z$2:$Z$225,$Z$2:$Z$225))+1</f>
        <v>90.999999999999957</v>
      </c>
    </row>
    <row r="431" spans="1:27" x14ac:dyDescent="0.15">
      <c r="A431" t="str">
        <f>CLEAN('2025 Original'!A330)</f>
        <v>Mercedes-Benz USA</v>
      </c>
      <c r="B431" t="str">
        <f>CLEAN('2025 Original'!B330)</f>
        <v>Mercedes-Benz</v>
      </c>
      <c r="C431" t="str">
        <f>CLEAN('2025 Original'!C330)</f>
        <v>CLE-Class Cabriolet (CLE53-4M)</v>
      </c>
      <c r="D431" t="str">
        <f>CLEAN('2025 Original'!D330)</f>
        <v>PC</v>
      </c>
      <c r="E431" t="str">
        <f>CLEAN('2025 Original'!E330)</f>
        <v>0</v>
      </c>
      <c r="F431" t="str">
        <f>CLEAN('2025 Original'!F330)</f>
        <v>40% G</v>
      </c>
      <c r="G431" t="str">
        <f>CLEAN('2025 Original'!G330)</f>
        <v/>
      </c>
      <c r="H431" t="str">
        <f>CLEAN('2025 Original'!H330)</f>
        <v>G</v>
      </c>
      <c r="I431" t="str">
        <f>CLEAN('2025 Original'!I330)</f>
        <v/>
      </c>
      <c r="J431" t="str">
        <f>CLEAN('2025 Original'!J330)</f>
        <v>G</v>
      </c>
      <c r="K431" t="str">
        <f>CLEAN('2025 Original'!K330)</f>
        <v/>
      </c>
      <c r="L431" t="str">
        <f>CLEAN('2025 Original'!L330)</f>
        <v>G</v>
      </c>
      <c r="M431" t="str">
        <f>CLEAN('2025 Original'!M330)</f>
        <v/>
      </c>
      <c r="N431" t="str">
        <f t="shared" si="72"/>
        <v>0</v>
      </c>
      <c r="O431" s="70">
        <f t="shared" si="73"/>
        <v>0</v>
      </c>
      <c r="P431">
        <f t="shared" si="74"/>
        <v>0</v>
      </c>
      <c r="Q431">
        <f t="shared" si="75"/>
        <v>0</v>
      </c>
      <c r="S431">
        <f t="shared" si="76"/>
        <v>0</v>
      </c>
      <c r="T431">
        <f t="shared" si="77"/>
        <v>0</v>
      </c>
      <c r="U431">
        <f t="shared" si="78"/>
        <v>0</v>
      </c>
      <c r="V431">
        <f t="shared" si="79"/>
        <v>0</v>
      </c>
      <c r="W431">
        <f t="shared" si="80"/>
        <v>0</v>
      </c>
      <c r="X431">
        <f t="shared" si="81"/>
        <v>0</v>
      </c>
      <c r="Y431">
        <f t="shared" si="82"/>
        <v>0</v>
      </c>
      <c r="Z431">
        <f t="shared" si="83"/>
        <v>0</v>
      </c>
      <c r="AA431" cm="1">
        <f t="array" ref="AA431">SUMPRODUCT((Z431&lt;$Z$2:$Z$225)/COUNTIF($Z$2:$Z$225,$Z$2:$Z$225))+1</f>
        <v>90.999999999999957</v>
      </c>
    </row>
    <row r="432" spans="1:27" x14ac:dyDescent="0.15">
      <c r="A432" t="str">
        <f>CLEAN('2025 Original'!A331)</f>
        <v>Mercedes-Benz USA</v>
      </c>
      <c r="B432" t="str">
        <f>CLEAN('2025 Original'!B331)</f>
        <v>Mercedes-Benz</v>
      </c>
      <c r="C432" t="str">
        <f>CLEAN('2025 Original'!C331)</f>
        <v>CLE-Class Coupe (CLE450-4M)</v>
      </c>
      <c r="D432" t="str">
        <f>CLEAN('2025 Original'!D331)</f>
        <v>PC</v>
      </c>
      <c r="E432" t="str">
        <f>CLEAN('2025 Original'!E331)</f>
        <v>0</v>
      </c>
      <c r="F432" t="str">
        <f>CLEAN('2025 Original'!F331)</f>
        <v>40% G</v>
      </c>
      <c r="G432" t="str">
        <f>CLEAN('2025 Original'!G331)</f>
        <v/>
      </c>
      <c r="H432" t="str">
        <f>CLEAN('2025 Original'!H331)</f>
        <v>G</v>
      </c>
      <c r="I432" t="str">
        <f>CLEAN('2025 Original'!I331)</f>
        <v/>
      </c>
      <c r="J432" t="str">
        <f>CLEAN('2025 Original'!J331)</f>
        <v>G</v>
      </c>
      <c r="K432" t="str">
        <f>CLEAN('2025 Original'!K331)</f>
        <v/>
      </c>
      <c r="L432" t="str">
        <f>CLEAN('2025 Original'!L331)</f>
        <v>G</v>
      </c>
      <c r="M432" t="str">
        <f>CLEAN('2025 Original'!M331)</f>
        <v>R</v>
      </c>
      <c r="N432" t="str">
        <f t="shared" si="72"/>
        <v>0</v>
      </c>
      <c r="O432" s="70">
        <f t="shared" si="73"/>
        <v>0</v>
      </c>
      <c r="P432">
        <f t="shared" si="74"/>
        <v>0</v>
      </c>
      <c r="Q432">
        <f t="shared" si="75"/>
        <v>0</v>
      </c>
      <c r="S432">
        <f t="shared" si="76"/>
        <v>0</v>
      </c>
      <c r="T432">
        <f t="shared" si="77"/>
        <v>0</v>
      </c>
      <c r="U432">
        <f t="shared" si="78"/>
        <v>0</v>
      </c>
      <c r="V432">
        <f t="shared" si="79"/>
        <v>0</v>
      </c>
      <c r="W432">
        <f t="shared" si="80"/>
        <v>0</v>
      </c>
      <c r="X432">
        <f t="shared" si="81"/>
        <v>0</v>
      </c>
      <c r="Y432">
        <f t="shared" si="82"/>
        <v>0</v>
      </c>
      <c r="Z432">
        <f t="shared" si="83"/>
        <v>0</v>
      </c>
      <c r="AA432" cm="1">
        <f t="array" ref="AA432">SUMPRODUCT((Z432&lt;$Z$2:$Z$225)/COUNTIF($Z$2:$Z$225,$Z$2:$Z$225))+1</f>
        <v>90.999999999999957</v>
      </c>
    </row>
    <row r="433" spans="1:27" x14ac:dyDescent="0.15">
      <c r="A433" t="str">
        <f>CLEAN('2025 Original'!A332)</f>
        <v>Mercedes-Benz USA</v>
      </c>
      <c r="B433" t="str">
        <f>CLEAN('2025 Original'!B332)</f>
        <v>Mercedes-Benz</v>
      </c>
      <c r="C433" t="str">
        <f>CLEAN('2025 Original'!C332)</f>
        <v>CLE-Class Coupe (CLE53-4M)</v>
      </c>
      <c r="D433" t="str">
        <f>CLEAN('2025 Original'!D332)</f>
        <v>PC</v>
      </c>
      <c r="E433" t="str">
        <f>CLEAN('2025 Original'!E332)</f>
        <v>0</v>
      </c>
      <c r="F433" t="str">
        <f>CLEAN('2025 Original'!F332)</f>
        <v>40% G</v>
      </c>
      <c r="G433" t="str">
        <f>CLEAN('2025 Original'!G332)</f>
        <v/>
      </c>
      <c r="H433" t="str">
        <f>CLEAN('2025 Original'!H332)</f>
        <v>G</v>
      </c>
      <c r="I433" t="str">
        <f>CLEAN('2025 Original'!I332)</f>
        <v/>
      </c>
      <c r="J433" t="str">
        <f>CLEAN('2025 Original'!J332)</f>
        <v>G</v>
      </c>
      <c r="K433" t="str">
        <f>CLEAN('2025 Original'!K332)</f>
        <v/>
      </c>
      <c r="L433" t="str">
        <f>CLEAN('2025 Original'!L332)</f>
        <v>G</v>
      </c>
      <c r="M433" t="str">
        <f>CLEAN('2025 Original'!M332)</f>
        <v/>
      </c>
      <c r="N433" t="str">
        <f t="shared" si="72"/>
        <v>0</v>
      </c>
      <c r="O433" s="70">
        <f t="shared" si="73"/>
        <v>0</v>
      </c>
      <c r="P433">
        <f t="shared" si="74"/>
        <v>0</v>
      </c>
      <c r="Q433">
        <f t="shared" si="75"/>
        <v>0</v>
      </c>
      <c r="S433">
        <f t="shared" si="76"/>
        <v>0</v>
      </c>
      <c r="T433">
        <f t="shared" si="77"/>
        <v>0</v>
      </c>
      <c r="U433">
        <f t="shared" si="78"/>
        <v>0</v>
      </c>
      <c r="V433">
        <f t="shared" si="79"/>
        <v>0</v>
      </c>
      <c r="W433">
        <f t="shared" si="80"/>
        <v>0</v>
      </c>
      <c r="X433">
        <f t="shared" si="81"/>
        <v>0</v>
      </c>
      <c r="Y433">
        <f t="shared" si="82"/>
        <v>0</v>
      </c>
      <c r="Z433">
        <f t="shared" si="83"/>
        <v>0</v>
      </c>
      <c r="AA433" cm="1">
        <f t="array" ref="AA433">SUMPRODUCT((Z433&lt;$Z$2:$Z$225)/COUNTIF($Z$2:$Z$225,$Z$2:$Z$225))+1</f>
        <v>90.999999999999957</v>
      </c>
    </row>
    <row r="434" spans="1:27" x14ac:dyDescent="0.15">
      <c r="A434" t="str">
        <f>CLEAN('2025 Original'!A333)</f>
        <v>Mercedes-Benz USA</v>
      </c>
      <c r="B434" t="str">
        <f>CLEAN('2025 Original'!B333)</f>
        <v>Mercedes-Benz</v>
      </c>
      <c r="C434" t="str">
        <f>CLEAN('2025 Original'!C333)</f>
        <v>CLE-Class Coupe (E300-4M)</v>
      </c>
      <c r="D434" t="str">
        <f>CLEAN('2025 Original'!D333)</f>
        <v>PC</v>
      </c>
      <c r="E434" t="str">
        <f>CLEAN('2025 Original'!E333)</f>
        <v>0</v>
      </c>
      <c r="F434" t="str">
        <f>CLEAN('2025 Original'!F333)</f>
        <v>40% G</v>
      </c>
      <c r="G434" t="str">
        <f>CLEAN('2025 Original'!G333)</f>
        <v/>
      </c>
      <c r="H434" t="str">
        <f>CLEAN('2025 Original'!H333)</f>
        <v>G</v>
      </c>
      <c r="I434" t="str">
        <f>CLEAN('2025 Original'!I333)</f>
        <v/>
      </c>
      <c r="J434" t="str">
        <f>CLEAN('2025 Original'!J333)</f>
        <v>P</v>
      </c>
      <c r="K434" t="str">
        <f>CLEAN('2025 Original'!K333)</f>
        <v/>
      </c>
      <c r="L434" t="str">
        <f>CLEAN('2025 Original'!L333)</f>
        <v>G</v>
      </c>
      <c r="M434" t="str">
        <f>CLEAN('2025 Original'!M333)</f>
        <v>R</v>
      </c>
      <c r="N434" t="str">
        <f t="shared" si="72"/>
        <v>0</v>
      </c>
      <c r="O434" s="70">
        <f t="shared" si="73"/>
        <v>0</v>
      </c>
      <c r="P434">
        <f t="shared" si="74"/>
        <v>0</v>
      </c>
      <c r="Q434">
        <f t="shared" si="75"/>
        <v>0</v>
      </c>
      <c r="S434">
        <f t="shared" si="76"/>
        <v>0</v>
      </c>
      <c r="T434">
        <f t="shared" si="77"/>
        <v>0</v>
      </c>
      <c r="U434">
        <f t="shared" si="78"/>
        <v>0</v>
      </c>
      <c r="V434">
        <f t="shared" si="79"/>
        <v>0</v>
      </c>
      <c r="W434">
        <f t="shared" si="80"/>
        <v>0</v>
      </c>
      <c r="X434">
        <f t="shared" si="81"/>
        <v>0</v>
      </c>
      <c r="Y434">
        <f t="shared" si="82"/>
        <v>0</v>
      </c>
      <c r="Z434">
        <f t="shared" si="83"/>
        <v>0</v>
      </c>
      <c r="AA434" cm="1">
        <f t="array" ref="AA434">SUMPRODUCT((Z434&lt;$Z$2:$Z$225)/COUNTIF($Z$2:$Z$225,$Z$2:$Z$225))+1</f>
        <v>90.999999999999957</v>
      </c>
    </row>
    <row r="435" spans="1:27" x14ac:dyDescent="0.15">
      <c r="A435" t="str">
        <f>CLEAN('2025 Original'!A334)</f>
        <v>Mercedes-Benz USA</v>
      </c>
      <c r="B435" t="str">
        <f>CLEAN('2025 Original'!B334)</f>
        <v>Mercedes-Benz</v>
      </c>
      <c r="C435" t="str">
        <f>CLEAN('2025 Original'!C334)</f>
        <v>E-Class Sedan (E350/E350-4M)</v>
      </c>
      <c r="D435" t="str">
        <f>CLEAN('2025 Original'!D334)</f>
        <v>PC</v>
      </c>
      <c r="E435" t="str">
        <f>CLEAN('2025 Original'!E334)</f>
        <v>0</v>
      </c>
      <c r="F435" t="str">
        <f>CLEAN('2025 Original'!F334)</f>
        <v>35% G</v>
      </c>
      <c r="G435" t="str">
        <f>CLEAN('2025 Original'!G334)</f>
        <v/>
      </c>
      <c r="H435" t="str">
        <f>CLEAN('2025 Original'!H334)</f>
        <v>G</v>
      </c>
      <c r="I435" t="str">
        <f>CLEAN('2025 Original'!I334)</f>
        <v/>
      </c>
      <c r="J435" t="str">
        <f>CLEAN('2025 Original'!J334)</f>
        <v>PL</v>
      </c>
      <c r="K435" t="str">
        <f>CLEAN('2025 Original'!K334)</f>
        <v/>
      </c>
      <c r="L435" t="str">
        <f>CLEAN('2025 Original'!L334)</f>
        <v>G</v>
      </c>
      <c r="M435" t="str">
        <f>CLEAN('2025 Original'!M334)</f>
        <v>R</v>
      </c>
      <c r="N435" t="str">
        <f t="shared" si="72"/>
        <v>0</v>
      </c>
      <c r="O435" s="70">
        <f t="shared" si="73"/>
        <v>0</v>
      </c>
      <c r="P435">
        <f t="shared" si="74"/>
        <v>0</v>
      </c>
      <c r="Q435">
        <f t="shared" si="75"/>
        <v>0</v>
      </c>
      <c r="S435">
        <f t="shared" si="76"/>
        <v>0</v>
      </c>
      <c r="T435">
        <f t="shared" si="77"/>
        <v>0</v>
      </c>
      <c r="U435">
        <f t="shared" si="78"/>
        <v>0</v>
      </c>
      <c r="V435">
        <f t="shared" si="79"/>
        <v>0</v>
      </c>
      <c r="W435">
        <f t="shared" si="80"/>
        <v>0</v>
      </c>
      <c r="X435">
        <f t="shared" si="81"/>
        <v>0</v>
      </c>
      <c r="Y435">
        <f t="shared" si="82"/>
        <v>0</v>
      </c>
      <c r="Z435">
        <f t="shared" si="83"/>
        <v>0</v>
      </c>
      <c r="AA435" cm="1">
        <f t="array" ref="AA435">SUMPRODUCT((Z435&lt;$Z$2:$Z$225)/COUNTIF($Z$2:$Z$225,$Z$2:$Z$225))+1</f>
        <v>90.999999999999957</v>
      </c>
    </row>
    <row r="436" spans="1:27" x14ac:dyDescent="0.15">
      <c r="A436" t="str">
        <f>CLEAN('2025 Original'!A335)</f>
        <v>Mercedes-Benz USA</v>
      </c>
      <c r="B436" t="str">
        <f>CLEAN('2025 Original'!B335)</f>
        <v>Mercedes-Benz</v>
      </c>
      <c r="C436" t="str">
        <f>CLEAN('2025 Original'!C335)</f>
        <v>E-Class Sedan (E450- 4M/ AMG E53e-4M)</v>
      </c>
      <c r="D436" t="str">
        <f>CLEAN('2025 Original'!D335)</f>
        <v>PC</v>
      </c>
      <c r="E436" t="str">
        <f>CLEAN('2025 Original'!E335)</f>
        <v>0</v>
      </c>
      <c r="F436" t="str">
        <f>CLEAN('2025 Original'!F335)</f>
        <v>35%G</v>
      </c>
      <c r="G436" t="str">
        <f>CLEAN('2025 Original'!G335)</f>
        <v/>
      </c>
      <c r="H436" t="str">
        <f>CLEAN('2025 Original'!H335)</f>
        <v>G</v>
      </c>
      <c r="I436" t="str">
        <f>CLEAN('2025 Original'!I335)</f>
        <v/>
      </c>
      <c r="J436" t="str">
        <f>CLEAN('2025 Original'!J335)</f>
        <v>G</v>
      </c>
      <c r="K436" t="str">
        <f>CLEAN('2025 Original'!K335)</f>
        <v/>
      </c>
      <c r="L436" t="str">
        <f>CLEAN('2025 Original'!L335)</f>
        <v>G</v>
      </c>
      <c r="M436" t="str">
        <f>CLEAN('2025 Original'!M335)</f>
        <v>R</v>
      </c>
      <c r="N436" t="str">
        <f t="shared" si="72"/>
        <v>0</v>
      </c>
      <c r="O436" s="70">
        <f t="shared" si="73"/>
        <v>0</v>
      </c>
      <c r="P436">
        <f t="shared" si="74"/>
        <v>0</v>
      </c>
      <c r="Q436">
        <f t="shared" si="75"/>
        <v>0</v>
      </c>
      <c r="S436">
        <f t="shared" si="76"/>
        <v>0</v>
      </c>
      <c r="T436">
        <f t="shared" si="77"/>
        <v>0</v>
      </c>
      <c r="U436">
        <f t="shared" si="78"/>
        <v>0</v>
      </c>
      <c r="V436">
        <f t="shared" si="79"/>
        <v>0</v>
      </c>
      <c r="W436">
        <f t="shared" si="80"/>
        <v>0</v>
      </c>
      <c r="X436">
        <f t="shared" si="81"/>
        <v>0</v>
      </c>
      <c r="Y436">
        <f t="shared" si="82"/>
        <v>0</v>
      </c>
      <c r="Z436">
        <f t="shared" si="83"/>
        <v>0</v>
      </c>
      <c r="AA436" cm="1">
        <f t="array" ref="AA436">SUMPRODUCT((Z436&lt;$Z$2:$Z$225)/COUNTIF($Z$2:$Z$225,$Z$2:$Z$225))+1</f>
        <v>90.999999999999957</v>
      </c>
    </row>
    <row r="437" spans="1:27" x14ac:dyDescent="0.15">
      <c r="A437" t="str">
        <f>CLEAN('2025 Original'!A336)</f>
        <v>Mercedes-Benz USA</v>
      </c>
      <c r="B437" t="str">
        <f>CLEAN('2025 Original'!B336)</f>
        <v>Mercedes-Benz</v>
      </c>
      <c r="C437" t="str">
        <f>CLEAN('2025 Original'!C336)</f>
        <v>E-Class Wagon (E450- 4M)</v>
      </c>
      <c r="D437" t="str">
        <f>CLEAN('2025 Original'!D336)</f>
        <v>PC</v>
      </c>
      <c r="E437" t="str">
        <f>CLEAN('2025 Original'!E336)</f>
        <v>0</v>
      </c>
      <c r="F437" t="str">
        <f>CLEAN('2025 Original'!F336)</f>
        <v>35% G</v>
      </c>
      <c r="G437" t="str">
        <f>CLEAN('2025 Original'!G336)</f>
        <v/>
      </c>
      <c r="H437" t="str">
        <f>CLEAN('2025 Original'!H336)</f>
        <v>G</v>
      </c>
      <c r="I437" t="str">
        <f>CLEAN('2025 Original'!I336)</f>
        <v/>
      </c>
      <c r="J437" t="str">
        <f>CLEAN('2025 Original'!J336)</f>
        <v>G</v>
      </c>
      <c r="K437" t="str">
        <f>CLEAN('2025 Original'!K336)</f>
        <v/>
      </c>
      <c r="L437" t="str">
        <f>CLEAN('2025 Original'!L336)</f>
        <v>G</v>
      </c>
      <c r="M437" t="str">
        <f>CLEAN('2025 Original'!M336)</f>
        <v>R</v>
      </c>
      <c r="N437" t="str">
        <f t="shared" si="72"/>
        <v>0</v>
      </c>
      <c r="O437" s="70">
        <f t="shared" si="73"/>
        <v>0</v>
      </c>
      <c r="P437">
        <f t="shared" si="74"/>
        <v>0</v>
      </c>
      <c r="Q437">
        <f t="shared" si="75"/>
        <v>0</v>
      </c>
      <c r="S437">
        <f t="shared" si="76"/>
        <v>0</v>
      </c>
      <c r="T437">
        <f t="shared" si="77"/>
        <v>0</v>
      </c>
      <c r="U437">
        <f t="shared" si="78"/>
        <v>0</v>
      </c>
      <c r="V437">
        <f t="shared" si="79"/>
        <v>0</v>
      </c>
      <c r="W437">
        <f t="shared" si="80"/>
        <v>0</v>
      </c>
      <c r="X437">
        <f t="shared" si="81"/>
        <v>0</v>
      </c>
      <c r="Y437">
        <f t="shared" si="82"/>
        <v>0</v>
      </c>
      <c r="Z437">
        <f t="shared" si="83"/>
        <v>0</v>
      </c>
      <c r="AA437" cm="1">
        <f t="array" ref="AA437">SUMPRODUCT((Z437&lt;$Z$2:$Z$225)/COUNTIF($Z$2:$Z$225,$Z$2:$Z$225))+1</f>
        <v>90.999999999999957</v>
      </c>
    </row>
    <row r="438" spans="1:27" x14ac:dyDescent="0.15">
      <c r="A438" t="str">
        <f>CLEAN('2025 Original'!A337)</f>
        <v>Mercedes-Benz USA</v>
      </c>
      <c r="B438" t="str">
        <f>CLEAN('2025 Original'!B337)</f>
        <v>Mercedes-Benz</v>
      </c>
      <c r="C438" t="str">
        <f>CLEAN('2025 Original'!C337)</f>
        <v>EQB-Class (EQB 250+/EQB 300-4M/EQB 350-4M)</v>
      </c>
      <c r="D438" t="str">
        <f>CLEAN('2025 Original'!D337)</f>
        <v>MPV</v>
      </c>
      <c r="E438" t="str">
        <f>CLEAN('2025 Original'!E337)</f>
        <v>0</v>
      </c>
      <c r="F438" t="str">
        <f>CLEAN('2025 Original'!F337)</f>
        <v>15% G</v>
      </c>
      <c r="G438" t="str">
        <f>CLEAN('2025 Original'!G337)</f>
        <v>10% H</v>
      </c>
      <c r="H438" t="str">
        <f>CLEAN('2025 Original'!H337)</f>
        <v>H</v>
      </c>
      <c r="I438" t="str">
        <f>CLEAN('2025 Original'!I337)</f>
        <v/>
      </c>
      <c r="J438" t="str">
        <f>CLEAN('2025 Original'!J337)</f>
        <v>G</v>
      </c>
      <c r="K438" t="str">
        <f>CLEAN('2025 Original'!K337)</f>
        <v/>
      </c>
      <c r="L438" t="str">
        <f>CLEAN('2025 Original'!L337)</f>
        <v>G</v>
      </c>
      <c r="M438" t="str">
        <f>CLEAN('2025 Original'!M337)</f>
        <v/>
      </c>
      <c r="N438" t="str">
        <f t="shared" si="72"/>
        <v>0</v>
      </c>
      <c r="O438" s="70">
        <f t="shared" si="73"/>
        <v>0</v>
      </c>
      <c r="P438">
        <f t="shared" si="74"/>
        <v>0</v>
      </c>
      <c r="Q438">
        <f t="shared" si="75"/>
        <v>0</v>
      </c>
      <c r="S438">
        <f t="shared" si="76"/>
        <v>0</v>
      </c>
      <c r="T438">
        <f t="shared" si="77"/>
        <v>0</v>
      </c>
      <c r="U438">
        <f t="shared" si="78"/>
        <v>0</v>
      </c>
      <c r="V438">
        <f t="shared" si="79"/>
        <v>0</v>
      </c>
      <c r="W438">
        <f t="shared" si="80"/>
        <v>0</v>
      </c>
      <c r="X438">
        <f t="shared" si="81"/>
        <v>0</v>
      </c>
      <c r="Y438">
        <f t="shared" si="82"/>
        <v>0</v>
      </c>
      <c r="Z438">
        <f t="shared" si="83"/>
        <v>0</v>
      </c>
      <c r="AA438" cm="1">
        <f t="array" ref="AA438">SUMPRODUCT((Z438&lt;$Z$2:$Z$225)/COUNTIF($Z$2:$Z$225,$Z$2:$Z$225))+1</f>
        <v>90.999999999999957</v>
      </c>
    </row>
    <row r="439" spans="1:27" x14ac:dyDescent="0.15">
      <c r="A439" t="str">
        <f>CLEAN('2025 Original'!A338)</f>
        <v>Mercedes-Benz USA</v>
      </c>
      <c r="B439" t="str">
        <f>CLEAN('2025 Original'!B338)</f>
        <v>Mercedes-Benz</v>
      </c>
      <c r="C439" t="str">
        <f>CLEAN('2025 Original'!C338)</f>
        <v>EQE Sedan (EQE 350+/350-4M/500-4M/AMG EQE 4M)</v>
      </c>
      <c r="D439" t="str">
        <f>CLEAN('2025 Original'!D338)</f>
        <v>PC</v>
      </c>
      <c r="E439" t="str">
        <f>CLEAN('2025 Original'!E338)</f>
        <v>0</v>
      </c>
      <c r="F439" t="str">
        <f>CLEAN('2025 Original'!F338)</f>
        <v>35% G</v>
      </c>
      <c r="G439" t="str">
        <f>CLEAN('2025 Original'!G338)</f>
        <v/>
      </c>
      <c r="H439" t="str">
        <f>CLEAN('2025 Original'!H338)</f>
        <v>G</v>
      </c>
      <c r="I439" t="str">
        <f>CLEAN('2025 Original'!I338)</f>
        <v/>
      </c>
      <c r="J439" t="str">
        <f>CLEAN('2025 Original'!J338)</f>
        <v>H</v>
      </c>
      <c r="K439" t="str">
        <f>CLEAN('2025 Original'!K338)</f>
        <v/>
      </c>
      <c r="L439" t="str">
        <f>CLEAN('2025 Original'!L338)</f>
        <v>H</v>
      </c>
      <c r="M439" t="str">
        <f>CLEAN('2025 Original'!M338)</f>
        <v/>
      </c>
      <c r="N439" t="str">
        <f t="shared" si="72"/>
        <v>0</v>
      </c>
      <c r="O439" s="70">
        <f t="shared" si="73"/>
        <v>0</v>
      </c>
      <c r="P439">
        <f t="shared" si="74"/>
        <v>0</v>
      </c>
      <c r="Q439">
        <f t="shared" si="75"/>
        <v>0</v>
      </c>
      <c r="S439">
        <f t="shared" si="76"/>
        <v>0</v>
      </c>
      <c r="T439">
        <f t="shared" si="77"/>
        <v>0</v>
      </c>
      <c r="U439">
        <f t="shared" si="78"/>
        <v>0</v>
      </c>
      <c r="V439">
        <f t="shared" si="79"/>
        <v>0</v>
      </c>
      <c r="W439">
        <f t="shared" si="80"/>
        <v>0</v>
      </c>
      <c r="X439">
        <f t="shared" si="81"/>
        <v>0</v>
      </c>
      <c r="Y439">
        <f t="shared" si="82"/>
        <v>0</v>
      </c>
      <c r="Z439">
        <f t="shared" si="83"/>
        <v>0</v>
      </c>
      <c r="AA439" cm="1">
        <f t="array" ref="AA439">SUMPRODUCT((Z439&lt;$Z$2:$Z$225)/COUNTIF($Z$2:$Z$225,$Z$2:$Z$225))+1</f>
        <v>90.999999999999957</v>
      </c>
    </row>
    <row r="440" spans="1:27" x14ac:dyDescent="0.15">
      <c r="A440" t="str">
        <f>CLEAN('2025 Original'!A340)</f>
        <v>Mercedes-Benz USA</v>
      </c>
      <c r="B440" t="str">
        <f>CLEAN('2025 Original'!B340)</f>
        <v>Mercedes-Benz</v>
      </c>
      <c r="C440" t="str">
        <f>CLEAN('2025 Original'!C340)</f>
        <v>EQS Sedan (EQS 450+/450-4M/580-4M/AMG EQS)</v>
      </c>
      <c r="D440" t="str">
        <f>CLEAN('2025 Original'!D340)</f>
        <v>PC</v>
      </c>
      <c r="E440" t="str">
        <f>CLEAN('2025 Original'!E340)</f>
        <v>0</v>
      </c>
      <c r="F440" t="str">
        <f>CLEAN('2025 Original'!F340)</f>
        <v>35% G</v>
      </c>
      <c r="G440" t="str">
        <f>CLEAN('2025 Original'!G340)</f>
        <v/>
      </c>
      <c r="H440" t="str">
        <f>CLEAN('2025 Original'!H340)</f>
        <v>G</v>
      </c>
      <c r="I440" t="str">
        <f>CLEAN('2025 Original'!I340)</f>
        <v/>
      </c>
      <c r="J440" t="str">
        <f>CLEAN('2025 Original'!J340)</f>
        <v>G</v>
      </c>
      <c r="K440" t="str">
        <f>CLEAN('2025 Original'!K340)</f>
        <v/>
      </c>
      <c r="L440" t="str">
        <f>CLEAN('2025 Original'!L340)</f>
        <v>G</v>
      </c>
      <c r="M440" t="str">
        <f>CLEAN('2025 Original'!M340)</f>
        <v/>
      </c>
      <c r="N440" t="str">
        <f t="shared" si="72"/>
        <v>0</v>
      </c>
      <c r="O440" s="70">
        <f t="shared" si="73"/>
        <v>0</v>
      </c>
      <c r="P440">
        <f t="shared" si="74"/>
        <v>0</v>
      </c>
      <c r="Q440">
        <f t="shared" si="75"/>
        <v>0</v>
      </c>
      <c r="S440">
        <f t="shared" si="76"/>
        <v>0</v>
      </c>
      <c r="T440">
        <f t="shared" si="77"/>
        <v>0</v>
      </c>
      <c r="U440">
        <f t="shared" si="78"/>
        <v>0</v>
      </c>
      <c r="V440">
        <f t="shared" si="79"/>
        <v>0</v>
      </c>
      <c r="W440">
        <f t="shared" si="80"/>
        <v>0</v>
      </c>
      <c r="X440">
        <f t="shared" si="81"/>
        <v>0</v>
      </c>
      <c r="Y440">
        <f t="shared" si="82"/>
        <v>0</v>
      </c>
      <c r="Z440">
        <f t="shared" si="83"/>
        <v>0</v>
      </c>
      <c r="AA440" cm="1">
        <f t="array" ref="AA440">SUMPRODUCT((Z440&lt;$Z$2:$Z$225)/COUNTIF($Z$2:$Z$225,$Z$2:$Z$225))+1</f>
        <v>90.999999999999957</v>
      </c>
    </row>
    <row r="441" spans="1:27" x14ac:dyDescent="0.15">
      <c r="A441" t="str">
        <f>CLEAN('2025 Original'!A342)</f>
        <v>Mercedes-Benz USA</v>
      </c>
      <c r="B441" t="str">
        <f>CLEAN('2025 Original'!B342)</f>
        <v>Mercedes-Benz</v>
      </c>
      <c r="C441" t="str">
        <f>CLEAN('2025 Original'!C342)</f>
        <v>G-Class SUV (G550/G63)</v>
      </c>
      <c r="D441" t="str">
        <f>CLEAN('2025 Original'!D342)</f>
        <v>MPV</v>
      </c>
      <c r="E441" t="str">
        <f>CLEAN('2025 Original'!E342)</f>
        <v>0</v>
      </c>
      <c r="F441" t="str">
        <f>CLEAN('2025 Original'!F342)</f>
        <v>25% G</v>
      </c>
      <c r="G441" t="str">
        <f>CLEAN('2025 Original'!G342)</f>
        <v>15% AT</v>
      </c>
      <c r="H441" t="str">
        <f>CLEAN('2025 Original'!H342)</f>
        <v>AT</v>
      </c>
      <c r="I441" t="str">
        <f>CLEAN('2025 Original'!I342)</f>
        <v/>
      </c>
      <c r="J441" t="str">
        <f>CLEAN('2025 Original'!J342)</f>
        <v>G</v>
      </c>
      <c r="K441" t="str">
        <f>CLEAN('2025 Original'!K342)</f>
        <v/>
      </c>
      <c r="L441" t="str">
        <f>CLEAN('2025 Original'!L342)</f>
        <v>G</v>
      </c>
      <c r="M441" t="str">
        <f>CLEAN('2025 Original'!M342)</f>
        <v/>
      </c>
      <c r="N441" t="str">
        <f t="shared" si="72"/>
        <v>0</v>
      </c>
      <c r="O441" s="70">
        <f t="shared" si="73"/>
        <v>0</v>
      </c>
      <c r="P441">
        <f t="shared" si="74"/>
        <v>0</v>
      </c>
      <c r="Q441">
        <f t="shared" si="75"/>
        <v>0</v>
      </c>
      <c r="S441">
        <f t="shared" si="76"/>
        <v>0</v>
      </c>
      <c r="T441">
        <f t="shared" si="77"/>
        <v>0</v>
      </c>
      <c r="U441">
        <f t="shared" si="78"/>
        <v>0</v>
      </c>
      <c r="V441">
        <f t="shared" si="79"/>
        <v>0</v>
      </c>
      <c r="W441">
        <f t="shared" si="80"/>
        <v>0</v>
      </c>
      <c r="X441">
        <f t="shared" si="81"/>
        <v>0</v>
      </c>
      <c r="Y441">
        <f t="shared" si="82"/>
        <v>0</v>
      </c>
      <c r="Z441">
        <f t="shared" si="83"/>
        <v>0</v>
      </c>
      <c r="AA441" cm="1">
        <f t="array" ref="AA441">SUMPRODUCT((Z441&lt;$Z$2:$Z$225)/COUNTIF($Z$2:$Z$225,$Z$2:$Z$225))+1</f>
        <v>90.999999999999957</v>
      </c>
    </row>
    <row r="442" spans="1:27" x14ac:dyDescent="0.15">
      <c r="A442" t="str">
        <f>CLEAN('2025 Original'!A343)</f>
        <v>Mercedes-Benz USA</v>
      </c>
      <c r="B442" t="str">
        <f>CLEAN('2025 Original'!B343)</f>
        <v>Mercedes-Benz</v>
      </c>
      <c r="C442" t="str">
        <f>CLEAN('2025 Original'!C343)</f>
        <v>G-Class SUV (G580 w EQ)</v>
      </c>
      <c r="D442" t="str">
        <f>CLEAN('2025 Original'!D343)</f>
        <v>MPV</v>
      </c>
      <c r="E442" t="str">
        <f>CLEAN('2025 Original'!E343)</f>
        <v>0</v>
      </c>
      <c r="F442" t="str">
        <f>CLEAN('2025 Original'!F343)</f>
        <v>25% G</v>
      </c>
      <c r="G442" t="str">
        <f>CLEAN('2025 Original'!G343)</f>
        <v>15% AT</v>
      </c>
      <c r="H442" t="str">
        <f>CLEAN('2025 Original'!H343)</f>
        <v>AT</v>
      </c>
      <c r="I442" t="str">
        <f>CLEAN('2025 Original'!I343)</f>
        <v/>
      </c>
      <c r="J442" t="str">
        <f>CLEAN('2025 Original'!J343)</f>
        <v>AT</v>
      </c>
      <c r="K442" t="str">
        <f>CLEAN('2025 Original'!K343)</f>
        <v/>
      </c>
      <c r="L442" t="str">
        <f>CLEAN('2025 Original'!L343)</f>
        <v>AT</v>
      </c>
      <c r="M442" t="str">
        <f>CLEAN('2025 Original'!M343)</f>
        <v/>
      </c>
      <c r="N442" t="str">
        <f t="shared" si="72"/>
        <v>0</v>
      </c>
      <c r="O442" s="70">
        <f t="shared" si="73"/>
        <v>0</v>
      </c>
      <c r="P442">
        <f t="shared" si="74"/>
        <v>0</v>
      </c>
      <c r="Q442">
        <f t="shared" si="75"/>
        <v>0</v>
      </c>
      <c r="S442">
        <f t="shared" si="76"/>
        <v>0</v>
      </c>
      <c r="T442">
        <f t="shared" si="77"/>
        <v>0</v>
      </c>
      <c r="U442">
        <f t="shared" si="78"/>
        <v>0</v>
      </c>
      <c r="V442">
        <f t="shared" si="79"/>
        <v>0</v>
      </c>
      <c r="W442">
        <f t="shared" si="80"/>
        <v>0</v>
      </c>
      <c r="X442">
        <f t="shared" si="81"/>
        <v>0</v>
      </c>
      <c r="Y442">
        <f t="shared" si="82"/>
        <v>0</v>
      </c>
      <c r="Z442">
        <f t="shared" si="83"/>
        <v>0</v>
      </c>
      <c r="AA442" cm="1">
        <f t="array" ref="AA442">SUMPRODUCT((Z442&lt;$Z$2:$Z$225)/COUNTIF($Z$2:$Z$225,$Z$2:$Z$225))+1</f>
        <v>90.999999999999957</v>
      </c>
    </row>
    <row r="443" spans="1:27" x14ac:dyDescent="0.15">
      <c r="A443" t="str">
        <f>CLEAN('2025 Original'!A344)</f>
        <v>Mercedes-Benz USA</v>
      </c>
      <c r="B443" t="str">
        <f>CLEAN('2025 Original'!B344)</f>
        <v>Mercedes-Benz</v>
      </c>
      <c r="C443" t="str">
        <f>CLEAN('2025 Original'!C344)</f>
        <v>GLA SUV (AMG GLA35)</v>
      </c>
      <c r="D443" t="str">
        <f>CLEAN('2025 Original'!D344)</f>
        <v>MPV</v>
      </c>
      <c r="E443" t="str">
        <f>CLEAN('2025 Original'!E344)</f>
        <v>0</v>
      </c>
      <c r="F443" t="str">
        <f>CLEAN('2025 Original'!F344)</f>
        <v>35% G</v>
      </c>
      <c r="G443" t="str">
        <f>CLEAN('2025 Original'!G344)</f>
        <v/>
      </c>
      <c r="H443" t="str">
        <f>CLEAN('2025 Original'!H344)</f>
        <v>G</v>
      </c>
      <c r="I443" t="str">
        <f>CLEAN('2025 Original'!I344)</f>
        <v/>
      </c>
      <c r="J443" t="str">
        <f>CLEAN('2025 Original'!J344)</f>
        <v>G</v>
      </c>
      <c r="K443" t="str">
        <f>CLEAN('2025 Original'!K344)</f>
        <v/>
      </c>
      <c r="L443" t="str">
        <f>CLEAN('2025 Original'!L344)</f>
        <v>R</v>
      </c>
      <c r="M443" t="str">
        <f>CLEAN('2025 Original'!M344)</f>
        <v/>
      </c>
      <c r="N443" t="str">
        <f t="shared" si="72"/>
        <v>0</v>
      </c>
      <c r="O443" s="70">
        <f t="shared" si="73"/>
        <v>0</v>
      </c>
      <c r="P443">
        <f t="shared" si="74"/>
        <v>0</v>
      </c>
      <c r="Q443">
        <f t="shared" si="75"/>
        <v>0</v>
      </c>
      <c r="S443">
        <f t="shared" si="76"/>
        <v>0</v>
      </c>
      <c r="T443">
        <f t="shared" si="77"/>
        <v>0</v>
      </c>
      <c r="U443">
        <f t="shared" si="78"/>
        <v>0</v>
      </c>
      <c r="V443">
        <f t="shared" si="79"/>
        <v>0</v>
      </c>
      <c r="W443">
        <f t="shared" si="80"/>
        <v>0</v>
      </c>
      <c r="X443">
        <f t="shared" si="81"/>
        <v>0</v>
      </c>
      <c r="Y443">
        <f t="shared" si="82"/>
        <v>0</v>
      </c>
      <c r="Z443">
        <f t="shared" si="83"/>
        <v>0</v>
      </c>
      <c r="AA443" cm="1">
        <f t="array" ref="AA443">SUMPRODUCT((Z443&lt;$Z$2:$Z$225)/COUNTIF($Z$2:$Z$225,$Z$2:$Z$225))+1</f>
        <v>90.999999999999957</v>
      </c>
    </row>
    <row r="444" spans="1:27" x14ac:dyDescent="0.15">
      <c r="A444" t="str">
        <f>CLEAN('2025 Original'!A345)</f>
        <v>Mercedes-Benz USA</v>
      </c>
      <c r="B444" t="str">
        <f>CLEAN('2025 Original'!B345)</f>
        <v>Mercedes-Benz</v>
      </c>
      <c r="C444" t="str">
        <f>CLEAN('2025 Original'!C345)</f>
        <v>GLA SUV (GLA250/GLA250-4M)</v>
      </c>
      <c r="D444" t="str">
        <f>CLEAN('2025 Original'!D345)</f>
        <v>MPV</v>
      </c>
      <c r="E444" t="str">
        <f>CLEAN('2025 Original'!E345)</f>
        <v>0</v>
      </c>
      <c r="F444" t="str">
        <f>CLEAN('2025 Original'!F345)</f>
        <v>35% G</v>
      </c>
      <c r="G444" t="str">
        <f>CLEAN('2025 Original'!G345)</f>
        <v/>
      </c>
      <c r="H444" t="str">
        <f>CLEAN('2025 Original'!H345)</f>
        <v>G</v>
      </c>
      <c r="I444" t="str">
        <f>CLEAN('2025 Original'!I345)</f>
        <v/>
      </c>
      <c r="J444" t="str">
        <f>CLEAN('2025 Original'!J345)</f>
        <v>G</v>
      </c>
      <c r="K444" t="str">
        <f>CLEAN('2025 Original'!K345)</f>
        <v/>
      </c>
      <c r="L444" t="str">
        <f>CLEAN('2025 Original'!L345)</f>
        <v>R</v>
      </c>
      <c r="M444" t="str">
        <f>CLEAN('2025 Original'!M345)</f>
        <v/>
      </c>
      <c r="N444" t="str">
        <f t="shared" si="72"/>
        <v>0</v>
      </c>
      <c r="O444" s="70">
        <f t="shared" si="73"/>
        <v>0</v>
      </c>
      <c r="P444">
        <f t="shared" si="74"/>
        <v>0</v>
      </c>
      <c r="Q444">
        <f t="shared" si="75"/>
        <v>0</v>
      </c>
      <c r="S444">
        <f t="shared" si="76"/>
        <v>0</v>
      </c>
      <c r="T444">
        <f t="shared" si="77"/>
        <v>0</v>
      </c>
      <c r="U444">
        <f t="shared" si="78"/>
        <v>0</v>
      </c>
      <c r="V444">
        <f t="shared" si="79"/>
        <v>0</v>
      </c>
      <c r="W444">
        <f t="shared" si="80"/>
        <v>0</v>
      </c>
      <c r="X444">
        <f t="shared" si="81"/>
        <v>0</v>
      </c>
      <c r="Y444">
        <f t="shared" si="82"/>
        <v>0</v>
      </c>
      <c r="Z444">
        <f t="shared" si="83"/>
        <v>0</v>
      </c>
      <c r="AA444" cm="1">
        <f t="array" ref="AA444">SUMPRODUCT((Z444&lt;$Z$2:$Z$225)/COUNTIF($Z$2:$Z$225,$Z$2:$Z$225))+1</f>
        <v>90.999999999999957</v>
      </c>
    </row>
    <row r="445" spans="1:27" x14ac:dyDescent="0.15">
      <c r="A445" t="str">
        <f>CLEAN('2025 Original'!A346)</f>
        <v>Mercedes-Benz USA</v>
      </c>
      <c r="B445" t="str">
        <f>CLEAN('2025 Original'!B346)</f>
        <v>Mercedes-Benz</v>
      </c>
      <c r="C445" t="str">
        <f>CLEAN('2025 Original'!C346)</f>
        <v>GLB SUV(GLB250/GLB250- 4M/GLB 35)</v>
      </c>
      <c r="D445" t="str">
        <f>CLEAN('2025 Original'!D346)</f>
        <v>MPV</v>
      </c>
      <c r="E445" t="str">
        <f>CLEAN('2025 Original'!E346)</f>
        <v>0</v>
      </c>
      <c r="F445" t="str">
        <f>CLEAN('2025 Original'!F346)</f>
        <v>15% G</v>
      </c>
      <c r="G445" t="str">
        <f>CLEAN('2025 Original'!G346)</f>
        <v>10% M</v>
      </c>
      <c r="H445" t="str">
        <f>CLEAN('2025 Original'!H346)</f>
        <v>M</v>
      </c>
      <c r="I445" t="str">
        <f>CLEAN('2025 Original'!I346)</f>
        <v/>
      </c>
      <c r="J445" t="str">
        <f>CLEAN('2025 Original'!J346)</f>
        <v>G</v>
      </c>
      <c r="K445" t="str">
        <f>CLEAN('2025 Original'!K346)</f>
        <v/>
      </c>
      <c r="L445" t="str">
        <f>CLEAN('2025 Original'!L346)</f>
        <v>R</v>
      </c>
      <c r="M445" t="str">
        <f>CLEAN('2025 Original'!M346)</f>
        <v>R</v>
      </c>
      <c r="N445" t="str">
        <f t="shared" si="72"/>
        <v>0</v>
      </c>
      <c r="O445" s="70">
        <f t="shared" si="73"/>
        <v>0</v>
      </c>
      <c r="P445">
        <f t="shared" si="74"/>
        <v>0</v>
      </c>
      <c r="Q445">
        <f t="shared" si="75"/>
        <v>0</v>
      </c>
      <c r="S445">
        <f t="shared" si="76"/>
        <v>0</v>
      </c>
      <c r="T445">
        <f t="shared" si="77"/>
        <v>0</v>
      </c>
      <c r="U445">
        <f t="shared" si="78"/>
        <v>0</v>
      </c>
      <c r="V445">
        <f t="shared" si="79"/>
        <v>0</v>
      </c>
      <c r="W445">
        <f t="shared" si="80"/>
        <v>0</v>
      </c>
      <c r="X445">
        <f t="shared" si="81"/>
        <v>0</v>
      </c>
      <c r="Y445">
        <f t="shared" si="82"/>
        <v>0</v>
      </c>
      <c r="Z445">
        <f t="shared" si="83"/>
        <v>0</v>
      </c>
      <c r="AA445" cm="1">
        <f t="array" ref="AA445">SUMPRODUCT((Z445&lt;$Z$2:$Z$225)/COUNTIF($Z$2:$Z$225,$Z$2:$Z$225))+1</f>
        <v>90.999999999999957</v>
      </c>
    </row>
    <row r="446" spans="1:27" x14ac:dyDescent="0.15">
      <c r="A446" t="str">
        <f>CLEAN('2025 Original'!A347)</f>
        <v>Mercedes-Benz USA</v>
      </c>
      <c r="B446" t="str">
        <f>CLEAN('2025 Original'!B347)</f>
        <v>Mercedes-Benz</v>
      </c>
      <c r="C446" t="str">
        <f>CLEAN('2025 Original'!C347)</f>
        <v>GLC Coupe (GLC300- 4M)</v>
      </c>
      <c r="D446" t="str">
        <f>CLEAN('2025 Original'!D347)</f>
        <v>PC</v>
      </c>
      <c r="E446" t="str">
        <f>CLEAN('2025 Original'!E347)</f>
        <v>0</v>
      </c>
      <c r="F446" t="str">
        <f>CLEAN('2025 Original'!F347)</f>
        <v>35% G</v>
      </c>
      <c r="G446" t="str">
        <f>CLEAN('2025 Original'!G347)</f>
        <v/>
      </c>
      <c r="H446" t="str">
        <f>CLEAN('2025 Original'!H347)</f>
        <v>G</v>
      </c>
      <c r="I446" t="str">
        <f>CLEAN('2025 Original'!I347)</f>
        <v/>
      </c>
      <c r="J446" t="str">
        <f>CLEAN('2025 Original'!J347)</f>
        <v>P</v>
      </c>
      <c r="K446" t="str">
        <f>CLEAN('2025 Original'!K347)</f>
        <v/>
      </c>
      <c r="L446" t="str">
        <f>CLEAN('2025 Original'!L347)</f>
        <v>G</v>
      </c>
      <c r="M446" t="str">
        <f>CLEAN('2025 Original'!M347)</f>
        <v>R</v>
      </c>
      <c r="N446" t="str">
        <f t="shared" si="72"/>
        <v>0</v>
      </c>
      <c r="O446" s="70">
        <f t="shared" si="73"/>
        <v>0</v>
      </c>
      <c r="P446">
        <f t="shared" si="74"/>
        <v>0</v>
      </c>
      <c r="Q446">
        <f t="shared" si="75"/>
        <v>0</v>
      </c>
      <c r="S446">
        <f t="shared" si="76"/>
        <v>0</v>
      </c>
      <c r="T446">
        <f t="shared" si="77"/>
        <v>0</v>
      </c>
      <c r="U446">
        <f t="shared" si="78"/>
        <v>0</v>
      </c>
      <c r="V446">
        <f t="shared" si="79"/>
        <v>0</v>
      </c>
      <c r="W446">
        <f t="shared" si="80"/>
        <v>0</v>
      </c>
      <c r="X446">
        <f t="shared" si="81"/>
        <v>0</v>
      </c>
      <c r="Y446">
        <f t="shared" si="82"/>
        <v>0</v>
      </c>
      <c r="Z446">
        <f t="shared" si="83"/>
        <v>0</v>
      </c>
      <c r="AA446" cm="1">
        <f t="array" ref="AA446">SUMPRODUCT((Z446&lt;$Z$2:$Z$225)/COUNTIF($Z$2:$Z$225,$Z$2:$Z$225))+1</f>
        <v>90.999999999999957</v>
      </c>
    </row>
    <row r="447" spans="1:27" x14ac:dyDescent="0.15">
      <c r="A447" t="str">
        <f>CLEAN('2025 Original'!A348)</f>
        <v>Mercedes-Benz USA</v>
      </c>
      <c r="B447" t="str">
        <f>CLEAN('2025 Original'!B348)</f>
        <v>Mercedes-Benz</v>
      </c>
      <c r="C447" t="str">
        <f>CLEAN('2025 Original'!C348)</f>
        <v>GLC Coupe (GLC43- 4M)</v>
      </c>
      <c r="D447" t="str">
        <f>CLEAN('2025 Original'!D348)</f>
        <v>PC</v>
      </c>
      <c r="E447" t="str">
        <f>CLEAN('2025 Original'!E348)</f>
        <v>0</v>
      </c>
      <c r="F447" t="str">
        <f>CLEAN('2025 Original'!F348)</f>
        <v>35% G</v>
      </c>
      <c r="G447" t="str">
        <f>CLEAN('2025 Original'!G348)</f>
        <v/>
      </c>
      <c r="H447" t="str">
        <f>CLEAN('2025 Original'!H348)</f>
        <v>G</v>
      </c>
      <c r="I447" t="str">
        <f>CLEAN('2025 Original'!I348)</f>
        <v/>
      </c>
      <c r="J447" t="str">
        <f>CLEAN('2025 Original'!J348)</f>
        <v>P</v>
      </c>
      <c r="K447" t="str">
        <f>CLEAN('2025 Original'!K348)</f>
        <v/>
      </c>
      <c r="L447" t="str">
        <f>CLEAN('2025 Original'!L348)</f>
        <v>G</v>
      </c>
      <c r="M447" t="str">
        <f>CLEAN('2025 Original'!M348)</f>
        <v>R</v>
      </c>
      <c r="N447" t="str">
        <f t="shared" si="72"/>
        <v>0</v>
      </c>
      <c r="O447" s="70">
        <f t="shared" si="73"/>
        <v>0</v>
      </c>
      <c r="P447">
        <f t="shared" si="74"/>
        <v>0</v>
      </c>
      <c r="Q447">
        <f t="shared" si="75"/>
        <v>0</v>
      </c>
      <c r="S447">
        <f t="shared" si="76"/>
        <v>0</v>
      </c>
      <c r="T447">
        <f t="shared" si="77"/>
        <v>0</v>
      </c>
      <c r="U447">
        <f t="shared" si="78"/>
        <v>0</v>
      </c>
      <c r="V447">
        <f t="shared" si="79"/>
        <v>0</v>
      </c>
      <c r="W447">
        <f t="shared" si="80"/>
        <v>0</v>
      </c>
      <c r="X447">
        <f t="shared" si="81"/>
        <v>0</v>
      </c>
      <c r="Y447">
        <f t="shared" si="82"/>
        <v>0</v>
      </c>
      <c r="Z447">
        <f t="shared" si="83"/>
        <v>0</v>
      </c>
      <c r="AA447" cm="1">
        <f t="array" ref="AA447">SUMPRODUCT((Z447&lt;$Z$2:$Z$225)/COUNTIF($Z$2:$Z$225,$Z$2:$Z$225))+1</f>
        <v>90.999999999999957</v>
      </c>
    </row>
    <row r="448" spans="1:27" x14ac:dyDescent="0.15">
      <c r="A448" t="str">
        <f>CLEAN('2025 Original'!A349)</f>
        <v>Mercedes-Benz USA</v>
      </c>
      <c r="B448" t="str">
        <f>CLEAN('2025 Original'!B349)</f>
        <v>Mercedes-Benz</v>
      </c>
      <c r="C448" t="str">
        <f>CLEAN('2025 Original'!C349)</f>
        <v>GLC SUV(GLC300/GLC300- 4M/GLC350e-4M)</v>
      </c>
      <c r="D448" t="str">
        <f>CLEAN('2025 Original'!D349)</f>
        <v>MPV</v>
      </c>
      <c r="E448" t="str">
        <f>CLEAN('2025 Original'!E349)</f>
        <v>0</v>
      </c>
      <c r="F448" t="str">
        <f>CLEAN('2025 Original'!F349)</f>
        <v>30% G</v>
      </c>
      <c r="G448" t="str">
        <f>CLEAN('2025 Original'!G349)</f>
        <v/>
      </c>
      <c r="H448" t="str">
        <f>CLEAN('2025 Original'!H349)</f>
        <v>G</v>
      </c>
      <c r="I448" t="str">
        <f>CLEAN('2025 Original'!I349)</f>
        <v/>
      </c>
      <c r="J448" t="str">
        <f>CLEAN('2025 Original'!J349)</f>
        <v>PL</v>
      </c>
      <c r="K448" t="str">
        <f>CLEAN('2025 Original'!K349)</f>
        <v/>
      </c>
      <c r="L448" t="str">
        <f>CLEAN('2025 Original'!L349)</f>
        <v>G</v>
      </c>
      <c r="M448" t="str">
        <f>CLEAN('2025 Original'!M349)</f>
        <v>R</v>
      </c>
      <c r="N448" t="str">
        <f t="shared" si="72"/>
        <v>0</v>
      </c>
      <c r="O448" s="70">
        <f t="shared" si="73"/>
        <v>0</v>
      </c>
      <c r="P448">
        <f t="shared" si="74"/>
        <v>0</v>
      </c>
      <c r="Q448">
        <f t="shared" si="75"/>
        <v>0</v>
      </c>
      <c r="S448">
        <f t="shared" si="76"/>
        <v>0</v>
      </c>
      <c r="T448">
        <f t="shared" si="77"/>
        <v>0</v>
      </c>
      <c r="U448">
        <f t="shared" si="78"/>
        <v>0</v>
      </c>
      <c r="V448">
        <f t="shared" si="79"/>
        <v>0</v>
      </c>
      <c r="W448">
        <f t="shared" si="80"/>
        <v>0</v>
      </c>
      <c r="X448">
        <f t="shared" si="81"/>
        <v>0</v>
      </c>
      <c r="Y448">
        <f t="shared" si="82"/>
        <v>0</v>
      </c>
      <c r="Z448">
        <f t="shared" si="83"/>
        <v>0</v>
      </c>
      <c r="AA448" cm="1">
        <f t="array" ref="AA448">SUMPRODUCT((Z448&lt;$Z$2:$Z$225)/COUNTIF($Z$2:$Z$225,$Z$2:$Z$225))+1</f>
        <v>90.999999999999957</v>
      </c>
    </row>
    <row r="449" spans="1:27" x14ac:dyDescent="0.15">
      <c r="A449" t="str">
        <f>CLEAN('2025 Original'!A350)</f>
        <v>Mercedes-Benz USA</v>
      </c>
      <c r="B449" t="str">
        <f>CLEAN('2025 Original'!B350)</f>
        <v>Mercedes-Benz</v>
      </c>
      <c r="C449" t="str">
        <f>CLEAN('2025 Original'!C350)</f>
        <v>GLC SUV  (GLC43-4M/ GLC63eS)</v>
      </c>
      <c r="D449" t="str">
        <f>CLEAN('2025 Original'!D350)</f>
        <v>MPV</v>
      </c>
      <c r="E449" t="str">
        <f>CLEAN('2025 Original'!E350)</f>
        <v>0</v>
      </c>
      <c r="F449" t="str">
        <f>CLEAN('2025 Original'!F350)</f>
        <v>30% G</v>
      </c>
      <c r="G449" t="str">
        <f>CLEAN('2025 Original'!G350)</f>
        <v/>
      </c>
      <c r="H449" t="str">
        <f>CLEAN('2025 Original'!H350)</f>
        <v>G</v>
      </c>
      <c r="I449" t="str">
        <f>CLEAN('2025 Original'!I350)</f>
        <v/>
      </c>
      <c r="J449" t="str">
        <f>CLEAN('2025 Original'!J350)</f>
        <v>G</v>
      </c>
      <c r="K449" t="str">
        <f>CLEAN('2025 Original'!K350)</f>
        <v/>
      </c>
      <c r="L449" t="str">
        <f>CLEAN('2025 Original'!L350)</f>
        <v>G</v>
      </c>
      <c r="M449" t="str">
        <f>CLEAN('2025 Original'!M350)</f>
        <v>R</v>
      </c>
      <c r="N449" t="str">
        <f t="shared" si="72"/>
        <v>0</v>
      </c>
      <c r="O449" s="70">
        <f t="shared" si="73"/>
        <v>0</v>
      </c>
      <c r="P449">
        <f t="shared" si="74"/>
        <v>0</v>
      </c>
      <c r="Q449">
        <f t="shared" si="75"/>
        <v>0</v>
      </c>
      <c r="S449">
        <f t="shared" si="76"/>
        <v>0</v>
      </c>
      <c r="T449">
        <f t="shared" si="77"/>
        <v>0</v>
      </c>
      <c r="U449">
        <f t="shared" si="78"/>
        <v>0</v>
      </c>
      <c r="V449">
        <f t="shared" si="79"/>
        <v>0</v>
      </c>
      <c r="W449">
        <f t="shared" si="80"/>
        <v>0</v>
      </c>
      <c r="X449">
        <f t="shared" si="81"/>
        <v>0</v>
      </c>
      <c r="Y449">
        <f t="shared" si="82"/>
        <v>0</v>
      </c>
      <c r="Z449">
        <f t="shared" si="83"/>
        <v>0</v>
      </c>
      <c r="AA449" cm="1">
        <f t="array" ref="AA449">SUMPRODUCT((Z449&lt;$Z$2:$Z$225)/COUNTIF($Z$2:$Z$225,$Z$2:$Z$225))+1</f>
        <v>90.999999999999957</v>
      </c>
    </row>
    <row r="450" spans="1:27" x14ac:dyDescent="0.15">
      <c r="A450" t="str">
        <f>CLEAN('2025 Original'!A363)</f>
        <v>Mitsubishi Motors Corporation</v>
      </c>
      <c r="B450" t="str">
        <f>CLEAN('2025 Original'!B363)</f>
        <v>Mitsubishi</v>
      </c>
      <c r="C450" t="str">
        <f>CLEAN('2025 Original'!C363)</f>
        <v>Eclipse Cross Black Edition AWD</v>
      </c>
      <c r="D450" t="str">
        <f>CLEAN('2025 Original'!D363)</f>
        <v>MPV</v>
      </c>
      <c r="E450" t="str">
        <f>CLEAN('2025 Original'!E363)</f>
        <v>0</v>
      </c>
      <c r="F450" t="str">
        <f>CLEAN('2025 Original'!F363)</f>
        <v>100% J</v>
      </c>
      <c r="G450" t="str">
        <f>CLEAN('2025 Original'!G363)</f>
        <v/>
      </c>
      <c r="H450" t="str">
        <f>CLEAN('2025 Original'!H363)</f>
        <v>J</v>
      </c>
      <c r="I450" t="str">
        <f>CLEAN('2025 Original'!I363)</f>
        <v/>
      </c>
      <c r="J450" t="str">
        <f>CLEAN('2025 Original'!J363)</f>
        <v>J</v>
      </c>
      <c r="K450" t="str">
        <f>CLEAN('2025 Original'!K363)</f>
        <v/>
      </c>
      <c r="L450" t="str">
        <f>CLEAN('2025 Original'!L363)</f>
        <v>J</v>
      </c>
      <c r="M450" t="str">
        <f>CLEAN('2025 Original'!M363)</f>
        <v/>
      </c>
      <c r="N450" t="str">
        <f t="shared" ref="N450:N513" si="84">E450</f>
        <v>0</v>
      </c>
      <c r="O450" s="70">
        <f t="shared" ref="O450:O513" si="85">COUNTIF(H450,"US")</f>
        <v>0</v>
      </c>
      <c r="P450">
        <f t="shared" ref="P450:P513" si="86">COUNTIF(J450,"US")</f>
        <v>0</v>
      </c>
      <c r="Q450">
        <f t="shared" ref="Q450:Q513" si="87">COUNTIF(L450,"US")</f>
        <v>0</v>
      </c>
      <c r="S450">
        <f t="shared" ref="S450:S513" si="88">IF(R450=0,0,IF(R450=0.5,3,6))</f>
        <v>0</v>
      </c>
      <c r="T450">
        <f t="shared" ref="T450:T513" si="89">IF(O450=1,6,0)</f>
        <v>0</v>
      </c>
      <c r="U450">
        <f t="shared" ref="U450:U513" si="90">IF(R450=0,0,IF(R450=0.5,3,6))</f>
        <v>0</v>
      </c>
      <c r="V450">
        <f t="shared" ref="V450:V513" si="91">IF(Q450=1,7,0)</f>
        <v>0</v>
      </c>
      <c r="W450">
        <f t="shared" ref="W450:W513" si="92">IF(O450=1,11,0)</f>
        <v>0</v>
      </c>
      <c r="X450">
        <f t="shared" ref="X450:X513" si="93">IF(P450=1,14,0)</f>
        <v>0</v>
      </c>
      <c r="Y450">
        <f t="shared" ref="Y450:Y513" si="94">(0.5*N450)*100</f>
        <v>0</v>
      </c>
      <c r="Z450">
        <f t="shared" ref="Z450:Z513" si="95">SUM(S450:Y450)</f>
        <v>0</v>
      </c>
      <c r="AA450" cm="1">
        <f t="array" ref="AA450">SUMPRODUCT((Z450&lt;$Z$2:$Z$225)/COUNTIF($Z$2:$Z$225,$Z$2:$Z$225))+1</f>
        <v>90.999999999999957</v>
      </c>
    </row>
    <row r="451" spans="1:27" x14ac:dyDescent="0.15">
      <c r="A451" t="str">
        <f>CLEAN('2025 Original'!A364)</f>
        <v>Mitsubishi Motors Corporation</v>
      </c>
      <c r="B451" t="str">
        <f>CLEAN('2025 Original'!B364)</f>
        <v>Mitsubishi</v>
      </c>
      <c r="C451" t="str">
        <f>CLEAN('2025 Original'!C364)</f>
        <v>Eclipse Cross ES AWD</v>
      </c>
      <c r="D451" t="str">
        <f>CLEAN('2025 Original'!D364)</f>
        <v>MPV</v>
      </c>
      <c r="E451" t="str">
        <f>CLEAN('2025 Original'!E364)</f>
        <v>0</v>
      </c>
      <c r="F451" t="str">
        <f>CLEAN('2025 Original'!F364)</f>
        <v>100% J</v>
      </c>
      <c r="G451" t="str">
        <f>CLEAN('2025 Original'!G364)</f>
        <v/>
      </c>
      <c r="H451" t="str">
        <f>CLEAN('2025 Original'!H364)</f>
        <v>J</v>
      </c>
      <c r="I451" t="str">
        <f>CLEAN('2025 Original'!I364)</f>
        <v/>
      </c>
      <c r="J451" t="str">
        <f>CLEAN('2025 Original'!J364)</f>
        <v>J</v>
      </c>
      <c r="K451" t="str">
        <f>CLEAN('2025 Original'!K364)</f>
        <v/>
      </c>
      <c r="L451" t="str">
        <f>CLEAN('2025 Original'!L364)</f>
        <v>J</v>
      </c>
      <c r="M451" t="str">
        <f>CLEAN('2025 Original'!M364)</f>
        <v/>
      </c>
      <c r="N451" t="str">
        <f t="shared" si="84"/>
        <v>0</v>
      </c>
      <c r="O451" s="70">
        <f t="shared" si="85"/>
        <v>0</v>
      </c>
      <c r="P451">
        <f t="shared" si="86"/>
        <v>0</v>
      </c>
      <c r="Q451">
        <f t="shared" si="87"/>
        <v>0</v>
      </c>
      <c r="S451">
        <f t="shared" si="88"/>
        <v>0</v>
      </c>
      <c r="T451">
        <f t="shared" si="89"/>
        <v>0</v>
      </c>
      <c r="U451">
        <f t="shared" si="90"/>
        <v>0</v>
      </c>
      <c r="V451">
        <f t="shared" si="91"/>
        <v>0</v>
      </c>
      <c r="W451">
        <f t="shared" si="92"/>
        <v>0</v>
      </c>
      <c r="X451">
        <f t="shared" si="93"/>
        <v>0</v>
      </c>
      <c r="Y451">
        <f t="shared" si="94"/>
        <v>0</v>
      </c>
      <c r="Z451">
        <f t="shared" si="95"/>
        <v>0</v>
      </c>
      <c r="AA451" cm="1">
        <f t="array" ref="AA451">SUMPRODUCT((Z451&lt;$Z$2:$Z$225)/COUNTIF($Z$2:$Z$225,$Z$2:$Z$225))+1</f>
        <v>90.999999999999957</v>
      </c>
    </row>
    <row r="452" spans="1:27" x14ac:dyDescent="0.15">
      <c r="A452" t="str">
        <f>CLEAN('2025 Original'!A365)</f>
        <v>Mitsubishi Motors Corporation</v>
      </c>
      <c r="B452" t="str">
        <f>CLEAN('2025 Original'!B365)</f>
        <v>Mitsubishi</v>
      </c>
      <c r="C452" t="str">
        <f>CLEAN('2025 Original'!C365)</f>
        <v>Eclipse Cross LE AWD</v>
      </c>
      <c r="D452" t="str">
        <f>CLEAN('2025 Original'!D365)</f>
        <v>MPV</v>
      </c>
      <c r="E452" t="str">
        <f>CLEAN('2025 Original'!E365)</f>
        <v>0</v>
      </c>
      <c r="F452" t="str">
        <f>CLEAN('2025 Original'!F365)</f>
        <v>100% J</v>
      </c>
      <c r="G452" t="str">
        <f>CLEAN('2025 Original'!G365)</f>
        <v/>
      </c>
      <c r="H452" t="str">
        <f>CLEAN('2025 Original'!H365)</f>
        <v>J</v>
      </c>
      <c r="I452" t="str">
        <f>CLEAN('2025 Original'!I365)</f>
        <v/>
      </c>
      <c r="J452" t="str">
        <f>CLEAN('2025 Original'!J365)</f>
        <v>J</v>
      </c>
      <c r="K452" t="str">
        <f>CLEAN('2025 Original'!K365)</f>
        <v/>
      </c>
      <c r="L452" t="str">
        <f>CLEAN('2025 Original'!L365)</f>
        <v>J</v>
      </c>
      <c r="M452" t="str">
        <f>CLEAN('2025 Original'!M365)</f>
        <v/>
      </c>
      <c r="N452" t="str">
        <f t="shared" si="84"/>
        <v>0</v>
      </c>
      <c r="O452" s="70">
        <f t="shared" si="85"/>
        <v>0</v>
      </c>
      <c r="P452">
        <f t="shared" si="86"/>
        <v>0</v>
      </c>
      <c r="Q452">
        <f t="shared" si="87"/>
        <v>0</v>
      </c>
      <c r="S452">
        <f t="shared" si="88"/>
        <v>0</v>
      </c>
      <c r="T452">
        <f t="shared" si="89"/>
        <v>0</v>
      </c>
      <c r="U452">
        <f t="shared" si="90"/>
        <v>0</v>
      </c>
      <c r="V452">
        <f t="shared" si="91"/>
        <v>0</v>
      </c>
      <c r="W452">
        <f t="shared" si="92"/>
        <v>0</v>
      </c>
      <c r="X452">
        <f t="shared" si="93"/>
        <v>0</v>
      </c>
      <c r="Y452">
        <f t="shared" si="94"/>
        <v>0</v>
      </c>
      <c r="Z452">
        <f t="shared" si="95"/>
        <v>0</v>
      </c>
      <c r="AA452" cm="1">
        <f t="array" ref="AA452">SUMPRODUCT((Z452&lt;$Z$2:$Z$225)/COUNTIF($Z$2:$Z$225,$Z$2:$Z$225))+1</f>
        <v>90.999999999999957</v>
      </c>
    </row>
    <row r="453" spans="1:27" x14ac:dyDescent="0.15">
      <c r="A453" t="str">
        <f>CLEAN('2025 Original'!A366)</f>
        <v>Mitsubishi Motors Corporation</v>
      </c>
      <c r="B453" t="str">
        <f>CLEAN('2025 Original'!B366)</f>
        <v>Mitsubishi</v>
      </c>
      <c r="C453" t="str">
        <f>CLEAN('2025 Original'!C366)</f>
        <v>Eclipse Cross SE AWD</v>
      </c>
      <c r="D453" t="str">
        <f>CLEAN('2025 Original'!D366)</f>
        <v>MPV</v>
      </c>
      <c r="E453" t="str">
        <f>CLEAN('2025 Original'!E366)</f>
        <v>0</v>
      </c>
      <c r="F453" t="str">
        <f>CLEAN('2025 Original'!F366)</f>
        <v>100% J</v>
      </c>
      <c r="G453" t="str">
        <f>CLEAN('2025 Original'!G366)</f>
        <v/>
      </c>
      <c r="H453" t="str">
        <f>CLEAN('2025 Original'!H366)</f>
        <v>J</v>
      </c>
      <c r="I453" t="str">
        <f>CLEAN('2025 Original'!I366)</f>
        <v/>
      </c>
      <c r="J453" t="str">
        <f>CLEAN('2025 Original'!J366)</f>
        <v>J</v>
      </c>
      <c r="K453" t="str">
        <f>CLEAN('2025 Original'!K366)</f>
        <v/>
      </c>
      <c r="L453" t="str">
        <f>CLEAN('2025 Original'!L366)</f>
        <v>J</v>
      </c>
      <c r="M453" t="str">
        <f>CLEAN('2025 Original'!M366)</f>
        <v/>
      </c>
      <c r="N453" t="str">
        <f t="shared" si="84"/>
        <v>0</v>
      </c>
      <c r="O453" s="70">
        <f t="shared" si="85"/>
        <v>0</v>
      </c>
      <c r="P453">
        <f t="shared" si="86"/>
        <v>0</v>
      </c>
      <c r="Q453">
        <f t="shared" si="87"/>
        <v>0</v>
      </c>
      <c r="S453">
        <f t="shared" si="88"/>
        <v>0</v>
      </c>
      <c r="T453">
        <f t="shared" si="89"/>
        <v>0</v>
      </c>
      <c r="U453">
        <f t="shared" si="90"/>
        <v>0</v>
      </c>
      <c r="V453">
        <f t="shared" si="91"/>
        <v>0</v>
      </c>
      <c r="W453">
        <f t="shared" si="92"/>
        <v>0</v>
      </c>
      <c r="X453">
        <f t="shared" si="93"/>
        <v>0</v>
      </c>
      <c r="Y453">
        <f t="shared" si="94"/>
        <v>0</v>
      </c>
      <c r="Z453">
        <f t="shared" si="95"/>
        <v>0</v>
      </c>
      <c r="AA453" cm="1">
        <f t="array" ref="AA453">SUMPRODUCT((Z453&lt;$Z$2:$Z$225)/COUNTIF($Z$2:$Z$225,$Z$2:$Z$225))+1</f>
        <v>90.999999999999957</v>
      </c>
    </row>
    <row r="454" spans="1:27" x14ac:dyDescent="0.15">
      <c r="A454" t="str">
        <f>CLEAN('2025 Original'!A367)</f>
        <v>Mitsubishi Motors Corporation</v>
      </c>
      <c r="B454" t="str">
        <f>CLEAN('2025 Original'!B367)</f>
        <v>Mitsubishi</v>
      </c>
      <c r="C454" t="str">
        <f>CLEAN('2025 Original'!C367)</f>
        <v>Eclipse Cross SE Pano Roof AWD</v>
      </c>
      <c r="D454" t="str">
        <f>CLEAN('2025 Original'!D367)</f>
        <v>MPV</v>
      </c>
      <c r="E454" t="str">
        <f>CLEAN('2025 Original'!E367)</f>
        <v>0</v>
      </c>
      <c r="F454" t="str">
        <f>CLEAN('2025 Original'!F367)</f>
        <v>100% J</v>
      </c>
      <c r="G454" t="str">
        <f>CLEAN('2025 Original'!G367)</f>
        <v/>
      </c>
      <c r="H454" t="str">
        <f>CLEAN('2025 Original'!H367)</f>
        <v>J</v>
      </c>
      <c r="I454" t="str">
        <f>CLEAN('2025 Original'!I367)</f>
        <v/>
      </c>
      <c r="J454" t="str">
        <f>CLEAN('2025 Original'!J367)</f>
        <v>J</v>
      </c>
      <c r="K454" t="str">
        <f>CLEAN('2025 Original'!K367)</f>
        <v/>
      </c>
      <c r="L454" t="str">
        <f>CLEAN('2025 Original'!L367)</f>
        <v>J</v>
      </c>
      <c r="M454" t="str">
        <f>CLEAN('2025 Original'!M367)</f>
        <v/>
      </c>
      <c r="N454" t="str">
        <f t="shared" si="84"/>
        <v>0</v>
      </c>
      <c r="O454" s="70">
        <f t="shared" si="85"/>
        <v>0</v>
      </c>
      <c r="P454">
        <f t="shared" si="86"/>
        <v>0</v>
      </c>
      <c r="Q454">
        <f t="shared" si="87"/>
        <v>0</v>
      </c>
      <c r="S454">
        <f t="shared" si="88"/>
        <v>0</v>
      </c>
      <c r="T454">
        <f t="shared" si="89"/>
        <v>0</v>
      </c>
      <c r="U454">
        <f t="shared" si="90"/>
        <v>0</v>
      </c>
      <c r="V454">
        <f t="shared" si="91"/>
        <v>0</v>
      </c>
      <c r="W454">
        <f t="shared" si="92"/>
        <v>0</v>
      </c>
      <c r="X454">
        <f t="shared" si="93"/>
        <v>0</v>
      </c>
      <c r="Y454">
        <f t="shared" si="94"/>
        <v>0</v>
      </c>
      <c r="Z454">
        <f t="shared" si="95"/>
        <v>0</v>
      </c>
      <c r="AA454" cm="1">
        <f t="array" ref="AA454">SUMPRODUCT((Z454&lt;$Z$2:$Z$225)/COUNTIF($Z$2:$Z$225,$Z$2:$Z$225))+1</f>
        <v>90.999999999999957</v>
      </c>
    </row>
    <row r="455" spans="1:27" x14ac:dyDescent="0.15">
      <c r="A455" t="str">
        <f>CLEAN('2025 Original'!A368)</f>
        <v>Mitsubishi Motors Corporation</v>
      </c>
      <c r="B455" t="str">
        <f>CLEAN('2025 Original'!B368)</f>
        <v>Mitsubishi</v>
      </c>
      <c r="C455" t="str">
        <f>CLEAN('2025 Original'!C368)</f>
        <v>Eclipse Cross SEL AWD</v>
      </c>
      <c r="D455" t="str">
        <f>CLEAN('2025 Original'!D368)</f>
        <v>MPV</v>
      </c>
      <c r="E455" t="str">
        <f>CLEAN('2025 Original'!E368)</f>
        <v>0</v>
      </c>
      <c r="F455" t="str">
        <f>CLEAN('2025 Original'!F368)</f>
        <v>100% J</v>
      </c>
      <c r="G455" t="str">
        <f>CLEAN('2025 Original'!G368)</f>
        <v/>
      </c>
      <c r="H455" t="str">
        <f>CLEAN('2025 Original'!H368)</f>
        <v>J</v>
      </c>
      <c r="I455" t="str">
        <f>CLEAN('2025 Original'!I368)</f>
        <v/>
      </c>
      <c r="J455" t="str">
        <f>CLEAN('2025 Original'!J368)</f>
        <v>J</v>
      </c>
      <c r="K455" t="str">
        <f>CLEAN('2025 Original'!K368)</f>
        <v/>
      </c>
      <c r="L455" t="str">
        <f>CLEAN('2025 Original'!L368)</f>
        <v>J</v>
      </c>
      <c r="M455" t="str">
        <f>CLEAN('2025 Original'!M368)</f>
        <v/>
      </c>
      <c r="N455" t="str">
        <f t="shared" si="84"/>
        <v>0</v>
      </c>
      <c r="O455" s="70">
        <f t="shared" si="85"/>
        <v>0</v>
      </c>
      <c r="P455">
        <f t="shared" si="86"/>
        <v>0</v>
      </c>
      <c r="Q455">
        <f t="shared" si="87"/>
        <v>0</v>
      </c>
      <c r="S455">
        <f t="shared" si="88"/>
        <v>0</v>
      </c>
      <c r="T455">
        <f t="shared" si="89"/>
        <v>0</v>
      </c>
      <c r="U455">
        <f t="shared" si="90"/>
        <v>0</v>
      </c>
      <c r="V455">
        <f t="shared" si="91"/>
        <v>0</v>
      </c>
      <c r="W455">
        <f t="shared" si="92"/>
        <v>0</v>
      </c>
      <c r="X455">
        <f t="shared" si="93"/>
        <v>0</v>
      </c>
      <c r="Y455">
        <f t="shared" si="94"/>
        <v>0</v>
      </c>
      <c r="Z455">
        <f t="shared" si="95"/>
        <v>0</v>
      </c>
      <c r="AA455" cm="1">
        <f t="array" ref="AA455">SUMPRODUCT((Z455&lt;$Z$2:$Z$225)/COUNTIF($Z$2:$Z$225,$Z$2:$Z$225))+1</f>
        <v>90.999999999999957</v>
      </c>
    </row>
    <row r="456" spans="1:27" x14ac:dyDescent="0.15">
      <c r="A456" t="str">
        <f>CLEAN('2025 Original'!A369)</f>
        <v>Mitsubishi Motors Corporation</v>
      </c>
      <c r="B456" t="str">
        <f>CLEAN('2025 Original'!B369)</f>
        <v>Mitsubishi</v>
      </c>
      <c r="C456" t="str">
        <f>CLEAN('2025 Original'!C369)</f>
        <v>Eclipse Cross SEL Touring AWD</v>
      </c>
      <c r="D456" t="str">
        <f>CLEAN('2025 Original'!D369)</f>
        <v>MPV</v>
      </c>
      <c r="E456" t="str">
        <f>CLEAN('2025 Original'!E369)</f>
        <v>0</v>
      </c>
      <c r="F456" t="str">
        <f>CLEAN('2025 Original'!F369)</f>
        <v>100% J</v>
      </c>
      <c r="G456" t="str">
        <f>CLEAN('2025 Original'!G369)</f>
        <v/>
      </c>
      <c r="H456" t="str">
        <f>CLEAN('2025 Original'!H369)</f>
        <v>J</v>
      </c>
      <c r="I456" t="str">
        <f>CLEAN('2025 Original'!I369)</f>
        <v/>
      </c>
      <c r="J456" t="str">
        <f>CLEAN('2025 Original'!J369)</f>
        <v>J</v>
      </c>
      <c r="K456" t="str">
        <f>CLEAN('2025 Original'!K369)</f>
        <v/>
      </c>
      <c r="L456" t="str">
        <f>CLEAN('2025 Original'!L369)</f>
        <v>J</v>
      </c>
      <c r="M456" t="str">
        <f>CLEAN('2025 Original'!M369)</f>
        <v/>
      </c>
      <c r="N456" t="str">
        <f t="shared" si="84"/>
        <v>0</v>
      </c>
      <c r="O456" s="70">
        <f t="shared" si="85"/>
        <v>0</v>
      </c>
      <c r="P456">
        <f t="shared" si="86"/>
        <v>0</v>
      </c>
      <c r="Q456">
        <f t="shared" si="87"/>
        <v>0</v>
      </c>
      <c r="S456">
        <f t="shared" si="88"/>
        <v>0</v>
      </c>
      <c r="T456">
        <f t="shared" si="89"/>
        <v>0</v>
      </c>
      <c r="U456">
        <f t="shared" si="90"/>
        <v>0</v>
      </c>
      <c r="V456">
        <f t="shared" si="91"/>
        <v>0</v>
      </c>
      <c r="W456">
        <f t="shared" si="92"/>
        <v>0</v>
      </c>
      <c r="X456">
        <f t="shared" si="93"/>
        <v>0</v>
      </c>
      <c r="Y456">
        <f t="shared" si="94"/>
        <v>0</v>
      </c>
      <c r="Z456">
        <f t="shared" si="95"/>
        <v>0</v>
      </c>
      <c r="AA456" cm="1">
        <f t="array" ref="AA456">SUMPRODUCT((Z456&lt;$Z$2:$Z$225)/COUNTIF($Z$2:$Z$225,$Z$2:$Z$225))+1</f>
        <v>90.999999999999957</v>
      </c>
    </row>
    <row r="457" spans="1:27" x14ac:dyDescent="0.15">
      <c r="A457" t="str">
        <f>CLEAN('2025 Original'!A372)</f>
        <v>Mitsubishi Motors Corporation</v>
      </c>
      <c r="B457" t="str">
        <f>CLEAN('2025 Original'!B372)</f>
        <v>Mitsubishi</v>
      </c>
      <c r="C457" t="str">
        <f>CLEAN('2025 Original'!C372)</f>
        <v>Outlander PHEV  ES Commercial Fleet</v>
      </c>
      <c r="D457" t="str">
        <f>CLEAN('2025 Original'!D372)</f>
        <v>MPV</v>
      </c>
      <c r="E457" t="str">
        <f>CLEAN('2025 Original'!E372)</f>
        <v>0</v>
      </c>
      <c r="F457" t="str">
        <f>CLEAN('2025 Original'!F372)</f>
        <v>94% J</v>
      </c>
      <c r="G457" t="str">
        <f>CLEAN('2025 Original'!G372)</f>
        <v/>
      </c>
      <c r="H457" t="str">
        <f>CLEAN('2025 Original'!H372)</f>
        <v>J</v>
      </c>
      <c r="I457" t="str">
        <f>CLEAN('2025 Original'!I372)</f>
        <v/>
      </c>
      <c r="J457" t="str">
        <f>CLEAN('2025 Original'!J372)</f>
        <v>J</v>
      </c>
      <c r="K457" t="str">
        <f>CLEAN('2025 Original'!K372)</f>
        <v/>
      </c>
      <c r="L457" t="str">
        <f>CLEAN('2025 Original'!L372)</f>
        <v>J</v>
      </c>
      <c r="M457" t="str">
        <f>CLEAN('2025 Original'!M372)</f>
        <v/>
      </c>
      <c r="N457" t="str">
        <f t="shared" si="84"/>
        <v>0</v>
      </c>
      <c r="O457" s="70">
        <f t="shared" si="85"/>
        <v>0</v>
      </c>
      <c r="P457">
        <f t="shared" si="86"/>
        <v>0</v>
      </c>
      <c r="Q457">
        <f t="shared" si="87"/>
        <v>0</v>
      </c>
      <c r="S457">
        <f t="shared" si="88"/>
        <v>0</v>
      </c>
      <c r="T457">
        <f t="shared" si="89"/>
        <v>0</v>
      </c>
      <c r="U457">
        <f t="shared" si="90"/>
        <v>0</v>
      </c>
      <c r="V457">
        <f t="shared" si="91"/>
        <v>0</v>
      </c>
      <c r="W457">
        <f t="shared" si="92"/>
        <v>0</v>
      </c>
      <c r="X457">
        <f t="shared" si="93"/>
        <v>0</v>
      </c>
      <c r="Y457">
        <f t="shared" si="94"/>
        <v>0</v>
      </c>
      <c r="Z457">
        <f t="shared" si="95"/>
        <v>0</v>
      </c>
      <c r="AA457" cm="1">
        <f t="array" ref="AA457">SUMPRODUCT((Z457&lt;$Z$2:$Z$225)/COUNTIF($Z$2:$Z$225,$Z$2:$Z$225))+1</f>
        <v>90.999999999999957</v>
      </c>
    </row>
    <row r="458" spans="1:27" x14ac:dyDescent="0.15">
      <c r="A458" t="str">
        <f>CLEAN('2025 Original'!A373)</f>
        <v>Mitsubishi Motors Corporation</v>
      </c>
      <c r="B458" t="str">
        <f>CLEAN('2025 Original'!B373)</f>
        <v>Mitsubishi</v>
      </c>
      <c r="C458" t="str">
        <f>CLEAN('2025 Original'!C373)</f>
        <v>Outlander PHEV ES</v>
      </c>
      <c r="D458" t="str">
        <f>CLEAN('2025 Original'!D373)</f>
        <v>MPV</v>
      </c>
      <c r="E458" t="str">
        <f>CLEAN('2025 Original'!E373)</f>
        <v>0</v>
      </c>
      <c r="F458" t="str">
        <f>CLEAN('2025 Original'!F373)</f>
        <v>94% J</v>
      </c>
      <c r="G458" t="str">
        <f>CLEAN('2025 Original'!G373)</f>
        <v/>
      </c>
      <c r="H458" t="str">
        <f>CLEAN('2025 Original'!H373)</f>
        <v>J</v>
      </c>
      <c r="I458" t="str">
        <f>CLEAN('2025 Original'!I373)</f>
        <v/>
      </c>
      <c r="J458" t="str">
        <f>CLEAN('2025 Original'!J373)</f>
        <v>J</v>
      </c>
      <c r="K458" t="str">
        <f>CLEAN('2025 Original'!K373)</f>
        <v/>
      </c>
      <c r="L458" t="str">
        <f>CLEAN('2025 Original'!L373)</f>
        <v>J</v>
      </c>
      <c r="M458" t="str">
        <f>CLEAN('2025 Original'!M373)</f>
        <v/>
      </c>
      <c r="N458" t="str">
        <f t="shared" si="84"/>
        <v>0</v>
      </c>
      <c r="O458" s="70">
        <f t="shared" si="85"/>
        <v>0</v>
      </c>
      <c r="P458">
        <f t="shared" si="86"/>
        <v>0</v>
      </c>
      <c r="Q458">
        <f t="shared" si="87"/>
        <v>0</v>
      </c>
      <c r="S458">
        <f t="shared" si="88"/>
        <v>0</v>
      </c>
      <c r="T458">
        <f t="shared" si="89"/>
        <v>0</v>
      </c>
      <c r="U458">
        <f t="shared" si="90"/>
        <v>0</v>
      </c>
      <c r="V458">
        <f t="shared" si="91"/>
        <v>0</v>
      </c>
      <c r="W458">
        <f t="shared" si="92"/>
        <v>0</v>
      </c>
      <c r="X458">
        <f t="shared" si="93"/>
        <v>0</v>
      </c>
      <c r="Y458">
        <f t="shared" si="94"/>
        <v>0</v>
      </c>
      <c r="Z458">
        <f t="shared" si="95"/>
        <v>0</v>
      </c>
      <c r="AA458" cm="1">
        <f t="array" ref="AA458">SUMPRODUCT((Z458&lt;$Z$2:$Z$225)/COUNTIF($Z$2:$Z$225,$Z$2:$Z$225))+1</f>
        <v>90.999999999999957</v>
      </c>
    </row>
    <row r="459" spans="1:27" x14ac:dyDescent="0.15">
      <c r="A459" t="str">
        <f>CLEAN('2025 Original'!A374)</f>
        <v>Mitsubishi Motors Corporation</v>
      </c>
      <c r="B459" t="str">
        <f>CLEAN('2025 Original'!B374)</f>
        <v>Mitsubishi</v>
      </c>
      <c r="C459" t="str">
        <f>CLEAN('2025 Original'!C374)</f>
        <v>Outlander PHEV Platinum Edition</v>
      </c>
      <c r="D459" t="str">
        <f>CLEAN('2025 Original'!D374)</f>
        <v>MPV</v>
      </c>
      <c r="E459" t="str">
        <f>CLEAN('2025 Original'!E374)</f>
        <v>0</v>
      </c>
      <c r="F459" t="str">
        <f>CLEAN('2025 Original'!F374)</f>
        <v>95% J</v>
      </c>
      <c r="G459" t="str">
        <f>CLEAN('2025 Original'!G374)</f>
        <v/>
      </c>
      <c r="H459" t="str">
        <f>CLEAN('2025 Original'!H374)</f>
        <v>J</v>
      </c>
      <c r="I459" t="str">
        <f>CLEAN('2025 Original'!I374)</f>
        <v/>
      </c>
      <c r="J459" t="str">
        <f>CLEAN('2025 Original'!J374)</f>
        <v>J</v>
      </c>
      <c r="K459" t="str">
        <f>CLEAN('2025 Original'!K374)</f>
        <v/>
      </c>
      <c r="L459" t="str">
        <f>CLEAN('2025 Original'!L374)</f>
        <v>J</v>
      </c>
      <c r="M459" t="str">
        <f>CLEAN('2025 Original'!M374)</f>
        <v/>
      </c>
      <c r="N459" t="str">
        <f t="shared" si="84"/>
        <v>0</v>
      </c>
      <c r="O459" s="70">
        <f t="shared" si="85"/>
        <v>0</v>
      </c>
      <c r="P459">
        <f t="shared" si="86"/>
        <v>0</v>
      </c>
      <c r="Q459">
        <f t="shared" si="87"/>
        <v>0</v>
      </c>
      <c r="S459">
        <f t="shared" si="88"/>
        <v>0</v>
      </c>
      <c r="T459">
        <f t="shared" si="89"/>
        <v>0</v>
      </c>
      <c r="U459">
        <f t="shared" si="90"/>
        <v>0</v>
      </c>
      <c r="V459">
        <f t="shared" si="91"/>
        <v>0</v>
      </c>
      <c r="W459">
        <f t="shared" si="92"/>
        <v>0</v>
      </c>
      <c r="X459">
        <f t="shared" si="93"/>
        <v>0</v>
      </c>
      <c r="Y459">
        <f t="shared" si="94"/>
        <v>0</v>
      </c>
      <c r="Z459">
        <f t="shared" si="95"/>
        <v>0</v>
      </c>
      <c r="AA459" cm="1">
        <f t="array" ref="AA459">SUMPRODUCT((Z459&lt;$Z$2:$Z$225)/COUNTIF($Z$2:$Z$225,$Z$2:$Z$225))+1</f>
        <v>90.999999999999957</v>
      </c>
    </row>
    <row r="460" spans="1:27" x14ac:dyDescent="0.15">
      <c r="A460" t="str">
        <f>CLEAN('2025 Original'!A375)</f>
        <v>Mitsubishi Motors Corporation</v>
      </c>
      <c r="B460" t="str">
        <f>CLEAN('2025 Original'!B375)</f>
        <v>Mitsubishi</v>
      </c>
      <c r="C460" t="str">
        <f>CLEAN('2025 Original'!C375)</f>
        <v>Outlander PHEV SE</v>
      </c>
      <c r="D460" t="str">
        <f>CLEAN('2025 Original'!D375)</f>
        <v>MPV</v>
      </c>
      <c r="E460" t="str">
        <f>CLEAN('2025 Original'!E375)</f>
        <v>0</v>
      </c>
      <c r="F460" t="str">
        <f>CLEAN('2025 Original'!F375)</f>
        <v>95% J</v>
      </c>
      <c r="G460" t="str">
        <f>CLEAN('2025 Original'!G375)</f>
        <v/>
      </c>
      <c r="H460" t="str">
        <f>CLEAN('2025 Original'!H375)</f>
        <v>J</v>
      </c>
      <c r="I460" t="str">
        <f>CLEAN('2025 Original'!I375)</f>
        <v/>
      </c>
      <c r="J460" t="str">
        <f>CLEAN('2025 Original'!J375)</f>
        <v>J</v>
      </c>
      <c r="K460" t="str">
        <f>CLEAN('2025 Original'!K375)</f>
        <v/>
      </c>
      <c r="L460" t="str">
        <f>CLEAN('2025 Original'!L375)</f>
        <v>J</v>
      </c>
      <c r="M460" t="str">
        <f>CLEAN('2025 Original'!M375)</f>
        <v/>
      </c>
      <c r="N460" t="str">
        <f t="shared" si="84"/>
        <v>0</v>
      </c>
      <c r="O460" s="70">
        <f t="shared" si="85"/>
        <v>0</v>
      </c>
      <c r="P460">
        <f t="shared" si="86"/>
        <v>0</v>
      </c>
      <c r="Q460">
        <f t="shared" si="87"/>
        <v>0</v>
      </c>
      <c r="S460">
        <f t="shared" si="88"/>
        <v>0</v>
      </c>
      <c r="T460">
        <f t="shared" si="89"/>
        <v>0</v>
      </c>
      <c r="U460">
        <f t="shared" si="90"/>
        <v>0</v>
      </c>
      <c r="V460">
        <f t="shared" si="91"/>
        <v>0</v>
      </c>
      <c r="W460">
        <f t="shared" si="92"/>
        <v>0</v>
      </c>
      <c r="X460">
        <f t="shared" si="93"/>
        <v>0</v>
      </c>
      <c r="Y460">
        <f t="shared" si="94"/>
        <v>0</v>
      </c>
      <c r="Z460">
        <f t="shared" si="95"/>
        <v>0</v>
      </c>
      <c r="AA460" cm="1">
        <f t="array" ref="AA460">SUMPRODUCT((Z460&lt;$Z$2:$Z$225)/COUNTIF($Z$2:$Z$225,$Z$2:$Z$225))+1</f>
        <v>90.999999999999957</v>
      </c>
    </row>
    <row r="461" spans="1:27" x14ac:dyDescent="0.15">
      <c r="A461" t="str">
        <f>CLEAN('2025 Original'!A376)</f>
        <v>Mitsubishi Motors Corporation</v>
      </c>
      <c r="B461" t="str">
        <f>CLEAN('2025 Original'!B376)</f>
        <v>Mitsubishi</v>
      </c>
      <c r="C461" t="str">
        <f>CLEAN('2025 Original'!C376)</f>
        <v>Outlander PHEV SEL</v>
      </c>
      <c r="D461" t="str">
        <f>CLEAN('2025 Original'!D376)</f>
        <v>MPV</v>
      </c>
      <c r="E461" t="str">
        <f>CLEAN('2025 Original'!E376)</f>
        <v>0</v>
      </c>
      <c r="F461" t="str">
        <f>CLEAN('2025 Original'!F376)</f>
        <v>95% J</v>
      </c>
      <c r="G461" t="str">
        <f>CLEAN('2025 Original'!G376)</f>
        <v/>
      </c>
      <c r="H461" t="str">
        <f>CLEAN('2025 Original'!H376)</f>
        <v>J</v>
      </c>
      <c r="I461" t="str">
        <f>CLEAN('2025 Original'!I376)</f>
        <v/>
      </c>
      <c r="J461" t="str">
        <f>CLEAN('2025 Original'!J376)</f>
        <v>J</v>
      </c>
      <c r="K461" t="str">
        <f>CLEAN('2025 Original'!K376)</f>
        <v/>
      </c>
      <c r="L461" t="str">
        <f>CLEAN('2025 Original'!L376)</f>
        <v>J</v>
      </c>
      <c r="M461" t="str">
        <f>CLEAN('2025 Original'!M376)</f>
        <v/>
      </c>
      <c r="N461" t="str">
        <f t="shared" si="84"/>
        <v>0</v>
      </c>
      <c r="O461" s="70">
        <f t="shared" si="85"/>
        <v>0</v>
      </c>
      <c r="P461">
        <f t="shared" si="86"/>
        <v>0</v>
      </c>
      <c r="Q461">
        <f t="shared" si="87"/>
        <v>0</v>
      </c>
      <c r="S461">
        <f t="shared" si="88"/>
        <v>0</v>
      </c>
      <c r="T461">
        <f t="shared" si="89"/>
        <v>0</v>
      </c>
      <c r="U461">
        <f t="shared" si="90"/>
        <v>0</v>
      </c>
      <c r="V461">
        <f t="shared" si="91"/>
        <v>0</v>
      </c>
      <c r="W461">
        <f t="shared" si="92"/>
        <v>0</v>
      </c>
      <c r="X461">
        <f t="shared" si="93"/>
        <v>0</v>
      </c>
      <c r="Y461">
        <f t="shared" si="94"/>
        <v>0</v>
      </c>
      <c r="Z461">
        <f t="shared" si="95"/>
        <v>0</v>
      </c>
      <c r="AA461" cm="1">
        <f t="array" ref="AA461">SUMPRODUCT((Z461&lt;$Z$2:$Z$225)/COUNTIF($Z$2:$Z$225,$Z$2:$Z$225))+1</f>
        <v>90.999999999999957</v>
      </c>
    </row>
    <row r="462" spans="1:27" x14ac:dyDescent="0.15">
      <c r="A462" t="str">
        <f>CLEAN('2025 Original'!A377)</f>
        <v>Mitsubishi Motors Corporation</v>
      </c>
      <c r="B462" t="str">
        <f>CLEAN('2025 Original'!B377)</f>
        <v>Mitsubishi</v>
      </c>
      <c r="C462" t="str">
        <f>CLEAN('2025 Original'!C377)</f>
        <v>Outlander PHEV SEL Black Edition</v>
      </c>
      <c r="D462" t="str">
        <f>CLEAN('2025 Original'!D377)</f>
        <v>MPV</v>
      </c>
      <c r="E462" t="str">
        <f>CLEAN('2025 Original'!E377)</f>
        <v>0</v>
      </c>
      <c r="F462" t="str">
        <f>CLEAN('2025 Original'!F377)</f>
        <v>95% J</v>
      </c>
      <c r="G462" t="str">
        <f>CLEAN('2025 Original'!G377)</f>
        <v/>
      </c>
      <c r="H462" t="str">
        <f>CLEAN('2025 Original'!H377)</f>
        <v>J</v>
      </c>
      <c r="I462" t="str">
        <f>CLEAN('2025 Original'!I377)</f>
        <v/>
      </c>
      <c r="J462" t="str">
        <f>CLEAN('2025 Original'!J377)</f>
        <v>J</v>
      </c>
      <c r="K462" t="str">
        <f>CLEAN('2025 Original'!K377)</f>
        <v/>
      </c>
      <c r="L462" t="str">
        <f>CLEAN('2025 Original'!L377)</f>
        <v>J</v>
      </c>
      <c r="M462" t="str">
        <f>CLEAN('2025 Original'!M377)</f>
        <v/>
      </c>
      <c r="N462" t="str">
        <f t="shared" si="84"/>
        <v>0</v>
      </c>
      <c r="O462" s="70">
        <f t="shared" si="85"/>
        <v>0</v>
      </c>
      <c r="P462">
        <f t="shared" si="86"/>
        <v>0</v>
      </c>
      <c r="Q462">
        <f t="shared" si="87"/>
        <v>0</v>
      </c>
      <c r="S462">
        <f t="shared" si="88"/>
        <v>0</v>
      </c>
      <c r="T462">
        <f t="shared" si="89"/>
        <v>0</v>
      </c>
      <c r="U462">
        <f t="shared" si="90"/>
        <v>0</v>
      </c>
      <c r="V462">
        <f t="shared" si="91"/>
        <v>0</v>
      </c>
      <c r="W462">
        <f t="shared" si="92"/>
        <v>0</v>
      </c>
      <c r="X462">
        <f t="shared" si="93"/>
        <v>0</v>
      </c>
      <c r="Y462">
        <f t="shared" si="94"/>
        <v>0</v>
      </c>
      <c r="Z462">
        <f t="shared" si="95"/>
        <v>0</v>
      </c>
      <c r="AA462" cm="1">
        <f t="array" ref="AA462">SUMPRODUCT((Z462&lt;$Z$2:$Z$225)/COUNTIF($Z$2:$Z$225,$Z$2:$Z$225))+1</f>
        <v>90.999999999999957</v>
      </c>
    </row>
    <row r="463" spans="1:27" x14ac:dyDescent="0.15">
      <c r="A463" t="str">
        <f>CLEAN('2025 Original'!A383)</f>
        <v>Mitsubishi Motors Corporation</v>
      </c>
      <c r="B463" t="str">
        <f>CLEAN('2025 Original'!B383)</f>
        <v>Mitsubishi</v>
      </c>
      <c r="C463" t="str">
        <f>CLEAN('2025 Original'!C383)</f>
        <v>Outlander Sport ES</v>
      </c>
      <c r="D463" t="str">
        <f>CLEAN('2025 Original'!D383)</f>
        <v>MPV</v>
      </c>
      <c r="E463" t="str">
        <f>CLEAN('2025 Original'!E383)</f>
        <v>0</v>
      </c>
      <c r="F463" t="str">
        <f>CLEAN('2025 Original'!F383)</f>
        <v>91% J</v>
      </c>
      <c r="G463" t="str">
        <f>CLEAN('2025 Original'!G383)</f>
        <v/>
      </c>
      <c r="H463" t="str">
        <f>CLEAN('2025 Original'!H383)</f>
        <v>J</v>
      </c>
      <c r="I463" t="str">
        <f>CLEAN('2025 Original'!I383)</f>
        <v/>
      </c>
      <c r="J463" t="str">
        <f>CLEAN('2025 Original'!J383)</f>
        <v>J</v>
      </c>
      <c r="K463" t="str">
        <f>CLEAN('2025 Original'!K383)</f>
        <v/>
      </c>
      <c r="L463" t="str">
        <f>CLEAN('2025 Original'!L383)</f>
        <v>J</v>
      </c>
      <c r="M463" t="str">
        <f>CLEAN('2025 Original'!M383)</f>
        <v/>
      </c>
      <c r="N463" t="str">
        <f t="shared" si="84"/>
        <v>0</v>
      </c>
      <c r="O463" s="70">
        <f t="shared" si="85"/>
        <v>0</v>
      </c>
      <c r="P463">
        <f t="shared" si="86"/>
        <v>0</v>
      </c>
      <c r="Q463">
        <f t="shared" si="87"/>
        <v>0</v>
      </c>
      <c r="S463">
        <f t="shared" si="88"/>
        <v>0</v>
      </c>
      <c r="T463">
        <f t="shared" si="89"/>
        <v>0</v>
      </c>
      <c r="U463">
        <f t="shared" si="90"/>
        <v>0</v>
      </c>
      <c r="V463">
        <f t="shared" si="91"/>
        <v>0</v>
      </c>
      <c r="W463">
        <f t="shared" si="92"/>
        <v>0</v>
      </c>
      <c r="X463">
        <f t="shared" si="93"/>
        <v>0</v>
      </c>
      <c r="Y463">
        <f t="shared" si="94"/>
        <v>0</v>
      </c>
      <c r="Z463">
        <f t="shared" si="95"/>
        <v>0</v>
      </c>
      <c r="AA463" cm="1">
        <f t="array" ref="AA463">SUMPRODUCT((Z463&lt;$Z$2:$Z$225)/COUNTIF($Z$2:$Z$225,$Z$2:$Z$225))+1</f>
        <v>90.999999999999957</v>
      </c>
    </row>
    <row r="464" spans="1:27" x14ac:dyDescent="0.15">
      <c r="A464" t="str">
        <f>CLEAN('2025 Original'!A384)</f>
        <v>Mitsubishi Motors Corporation</v>
      </c>
      <c r="B464" t="str">
        <f>CLEAN('2025 Original'!B384)</f>
        <v>Mitsubishi</v>
      </c>
      <c r="C464" t="str">
        <f>CLEAN('2025 Original'!C384)</f>
        <v>Outlander Sport LE</v>
      </c>
      <c r="D464" t="str">
        <f>CLEAN('2025 Original'!D384)</f>
        <v>MPV</v>
      </c>
      <c r="E464" t="str">
        <f>CLEAN('2025 Original'!E384)</f>
        <v>0</v>
      </c>
      <c r="F464" t="str">
        <f>CLEAN('2025 Original'!F384)</f>
        <v>94% J</v>
      </c>
      <c r="G464" t="str">
        <f>CLEAN('2025 Original'!G384)</f>
        <v/>
      </c>
      <c r="H464" t="str">
        <f>CLEAN('2025 Original'!H384)</f>
        <v>J</v>
      </c>
      <c r="I464" t="str">
        <f>CLEAN('2025 Original'!I384)</f>
        <v/>
      </c>
      <c r="J464" t="str">
        <f>CLEAN('2025 Original'!J384)</f>
        <v>J</v>
      </c>
      <c r="K464" t="str">
        <f>CLEAN('2025 Original'!K384)</f>
        <v/>
      </c>
      <c r="L464" t="str">
        <f>CLEAN('2025 Original'!L384)</f>
        <v>J</v>
      </c>
      <c r="M464" t="str">
        <f>CLEAN('2025 Original'!M384)</f>
        <v/>
      </c>
      <c r="N464" t="str">
        <f t="shared" si="84"/>
        <v>0</v>
      </c>
      <c r="O464" s="70">
        <f t="shared" si="85"/>
        <v>0</v>
      </c>
      <c r="P464">
        <f t="shared" si="86"/>
        <v>0</v>
      </c>
      <c r="Q464">
        <f t="shared" si="87"/>
        <v>0</v>
      </c>
      <c r="S464">
        <f t="shared" si="88"/>
        <v>0</v>
      </c>
      <c r="T464">
        <f t="shared" si="89"/>
        <v>0</v>
      </c>
      <c r="U464">
        <f t="shared" si="90"/>
        <v>0</v>
      </c>
      <c r="V464">
        <f t="shared" si="91"/>
        <v>0</v>
      </c>
      <c r="W464">
        <f t="shared" si="92"/>
        <v>0</v>
      </c>
      <c r="X464">
        <f t="shared" si="93"/>
        <v>0</v>
      </c>
      <c r="Y464">
        <f t="shared" si="94"/>
        <v>0</v>
      </c>
      <c r="Z464">
        <f t="shared" si="95"/>
        <v>0</v>
      </c>
      <c r="AA464" cm="1">
        <f t="array" ref="AA464">SUMPRODUCT((Z464&lt;$Z$2:$Z$225)/COUNTIF($Z$2:$Z$225,$Z$2:$Z$225))+1</f>
        <v>90.999999999999957</v>
      </c>
    </row>
    <row r="465" spans="1:27" x14ac:dyDescent="0.15">
      <c r="A465" t="str">
        <f>CLEAN('2025 Original'!A385)</f>
        <v>Mitsubishi Motors Corporation</v>
      </c>
      <c r="B465" t="str">
        <f>CLEAN('2025 Original'!B385)</f>
        <v>Mitsubishi</v>
      </c>
      <c r="C465" t="str">
        <f>CLEAN('2025 Original'!C385)</f>
        <v>Outlander Sport Ralliart</v>
      </c>
      <c r="D465" t="str">
        <f>CLEAN('2025 Original'!D385)</f>
        <v>MPV</v>
      </c>
      <c r="E465" t="str">
        <f>CLEAN('2025 Original'!E385)</f>
        <v>0</v>
      </c>
      <c r="F465" t="str">
        <f>CLEAN('2025 Original'!F385)</f>
        <v>93% J</v>
      </c>
      <c r="G465" t="str">
        <f>CLEAN('2025 Original'!G385)</f>
        <v/>
      </c>
      <c r="H465" t="str">
        <f>CLEAN('2025 Original'!H385)</f>
        <v>J</v>
      </c>
      <c r="I465" t="str">
        <f>CLEAN('2025 Original'!I385)</f>
        <v/>
      </c>
      <c r="J465" t="str">
        <f>CLEAN('2025 Original'!J385)</f>
        <v>J</v>
      </c>
      <c r="K465" t="str">
        <f>CLEAN('2025 Original'!K385)</f>
        <v/>
      </c>
      <c r="L465" t="str">
        <f>CLEAN('2025 Original'!L385)</f>
        <v>J</v>
      </c>
      <c r="M465" t="str">
        <f>CLEAN('2025 Original'!M385)</f>
        <v/>
      </c>
      <c r="N465" t="str">
        <f t="shared" si="84"/>
        <v>0</v>
      </c>
      <c r="O465" s="70">
        <f t="shared" si="85"/>
        <v>0</v>
      </c>
      <c r="P465">
        <f t="shared" si="86"/>
        <v>0</v>
      </c>
      <c r="Q465">
        <f t="shared" si="87"/>
        <v>0</v>
      </c>
      <c r="S465">
        <f t="shared" si="88"/>
        <v>0</v>
      </c>
      <c r="T465">
        <f t="shared" si="89"/>
        <v>0</v>
      </c>
      <c r="U465">
        <f t="shared" si="90"/>
        <v>0</v>
      </c>
      <c r="V465">
        <f t="shared" si="91"/>
        <v>0</v>
      </c>
      <c r="W465">
        <f t="shared" si="92"/>
        <v>0</v>
      </c>
      <c r="X465">
        <f t="shared" si="93"/>
        <v>0</v>
      </c>
      <c r="Y465">
        <f t="shared" si="94"/>
        <v>0</v>
      </c>
      <c r="Z465">
        <f t="shared" si="95"/>
        <v>0</v>
      </c>
      <c r="AA465" cm="1">
        <f t="array" ref="AA465">SUMPRODUCT((Z465&lt;$Z$2:$Z$225)/COUNTIF($Z$2:$Z$225,$Z$2:$Z$225))+1</f>
        <v>90.999999999999957</v>
      </c>
    </row>
    <row r="466" spans="1:27" x14ac:dyDescent="0.15">
      <c r="A466" t="str">
        <f>CLEAN('2025 Original'!A386)</f>
        <v>Mitsubishi Motors Corporation</v>
      </c>
      <c r="B466" t="str">
        <f>CLEAN('2025 Original'!B386)</f>
        <v>Mitsubishi</v>
      </c>
      <c r="C466" t="str">
        <f>CLEAN('2025 Original'!C386)</f>
        <v>Outlander Sport S</v>
      </c>
      <c r="D466" t="str">
        <f>CLEAN('2025 Original'!D386)</f>
        <v>MPV</v>
      </c>
      <c r="E466" t="str">
        <f>CLEAN('2025 Original'!E386)</f>
        <v>0</v>
      </c>
      <c r="F466" t="str">
        <f>CLEAN('2025 Original'!F386)</f>
        <v>93% J</v>
      </c>
      <c r="G466" t="str">
        <f>CLEAN('2025 Original'!G386)</f>
        <v/>
      </c>
      <c r="H466" t="str">
        <f>CLEAN('2025 Original'!H386)</f>
        <v>J</v>
      </c>
      <c r="I466" t="str">
        <f>CLEAN('2025 Original'!I386)</f>
        <v/>
      </c>
      <c r="J466" t="str">
        <f>CLEAN('2025 Original'!J386)</f>
        <v>J</v>
      </c>
      <c r="K466" t="str">
        <f>CLEAN('2025 Original'!K386)</f>
        <v/>
      </c>
      <c r="L466" t="str">
        <f>CLEAN('2025 Original'!L386)</f>
        <v>J</v>
      </c>
      <c r="M466" t="str">
        <f>CLEAN('2025 Original'!M386)</f>
        <v/>
      </c>
      <c r="N466" t="str">
        <f t="shared" si="84"/>
        <v>0</v>
      </c>
      <c r="O466" s="70">
        <f t="shared" si="85"/>
        <v>0</v>
      </c>
      <c r="P466">
        <f t="shared" si="86"/>
        <v>0</v>
      </c>
      <c r="Q466">
        <f t="shared" si="87"/>
        <v>0</v>
      </c>
      <c r="S466">
        <f t="shared" si="88"/>
        <v>0</v>
      </c>
      <c r="T466">
        <f t="shared" si="89"/>
        <v>0</v>
      </c>
      <c r="U466">
        <f t="shared" si="90"/>
        <v>0</v>
      </c>
      <c r="V466">
        <f t="shared" si="91"/>
        <v>0</v>
      </c>
      <c r="W466">
        <f t="shared" si="92"/>
        <v>0</v>
      </c>
      <c r="X466">
        <f t="shared" si="93"/>
        <v>0</v>
      </c>
      <c r="Y466">
        <f t="shared" si="94"/>
        <v>0</v>
      </c>
      <c r="Z466">
        <f t="shared" si="95"/>
        <v>0</v>
      </c>
      <c r="AA466" cm="1">
        <f t="array" ref="AA466">SUMPRODUCT((Z466&lt;$Z$2:$Z$225)/COUNTIF($Z$2:$Z$225,$Z$2:$Z$225))+1</f>
        <v>90.999999999999957</v>
      </c>
    </row>
    <row r="467" spans="1:27" x14ac:dyDescent="0.15">
      <c r="A467" t="str">
        <f>CLEAN('2025 Original'!A387)</f>
        <v>Mitsubishi Motors Corporation</v>
      </c>
      <c r="B467" t="str">
        <f>CLEAN('2025 Original'!B387)</f>
        <v>Mitsubishi</v>
      </c>
      <c r="C467" t="str">
        <f>CLEAN('2025 Original'!C387)</f>
        <v>Outlander Sport SE</v>
      </c>
      <c r="D467" t="str">
        <f>CLEAN('2025 Original'!D387)</f>
        <v>MPV</v>
      </c>
      <c r="E467" t="str">
        <f>CLEAN('2025 Original'!E387)</f>
        <v>0</v>
      </c>
      <c r="F467" t="str">
        <f>CLEAN('2025 Original'!F387)</f>
        <v>91% J</v>
      </c>
      <c r="G467" t="str">
        <f>CLEAN('2025 Original'!G387)</f>
        <v/>
      </c>
      <c r="H467" t="str">
        <f>CLEAN('2025 Original'!H387)</f>
        <v>J</v>
      </c>
      <c r="I467" t="str">
        <f>CLEAN('2025 Original'!I387)</f>
        <v/>
      </c>
      <c r="J467" t="str">
        <f>CLEAN('2025 Original'!J387)</f>
        <v>J</v>
      </c>
      <c r="K467" t="str">
        <f>CLEAN('2025 Original'!K387)</f>
        <v/>
      </c>
      <c r="L467" t="str">
        <f>CLEAN('2025 Original'!L387)</f>
        <v>J</v>
      </c>
      <c r="M467" t="str">
        <f>CLEAN('2025 Original'!M387)</f>
        <v/>
      </c>
      <c r="N467" t="str">
        <f t="shared" si="84"/>
        <v>0</v>
      </c>
      <c r="O467" s="70">
        <f t="shared" si="85"/>
        <v>0</v>
      </c>
      <c r="P467">
        <f t="shared" si="86"/>
        <v>0</v>
      </c>
      <c r="Q467">
        <f t="shared" si="87"/>
        <v>0</v>
      </c>
      <c r="S467">
        <f t="shared" si="88"/>
        <v>0</v>
      </c>
      <c r="T467">
        <f t="shared" si="89"/>
        <v>0</v>
      </c>
      <c r="U467">
        <f t="shared" si="90"/>
        <v>0</v>
      </c>
      <c r="V467">
        <f t="shared" si="91"/>
        <v>0</v>
      </c>
      <c r="W467">
        <f t="shared" si="92"/>
        <v>0</v>
      </c>
      <c r="X467">
        <f t="shared" si="93"/>
        <v>0</v>
      </c>
      <c r="Y467">
        <f t="shared" si="94"/>
        <v>0</v>
      </c>
      <c r="Z467">
        <f t="shared" si="95"/>
        <v>0</v>
      </c>
      <c r="AA467" cm="1">
        <f t="array" ref="AA467">SUMPRODUCT((Z467&lt;$Z$2:$Z$225)/COUNTIF($Z$2:$Z$225,$Z$2:$Z$225))+1</f>
        <v>90.999999999999957</v>
      </c>
    </row>
    <row r="468" spans="1:27" x14ac:dyDescent="0.15">
      <c r="A468" t="str">
        <f>CLEAN('2025 Original'!A389)</f>
        <v>Mitsubishi Motors Corporation</v>
      </c>
      <c r="B468" t="str">
        <f>CLEAN('2025 Original'!B389)</f>
        <v>Mitsubishi</v>
      </c>
      <c r="C468" t="str">
        <f>CLEAN('2025 Original'!C389)</f>
        <v>Outlander Sport Trail Edition</v>
      </c>
      <c r="D468" t="str">
        <f>CLEAN('2025 Original'!D389)</f>
        <v>MPV</v>
      </c>
      <c r="E468" t="str">
        <f>CLEAN('2025 Original'!E389)</f>
        <v>0</v>
      </c>
      <c r="F468" t="str">
        <f>CLEAN('2025 Original'!F389)</f>
        <v>94% J</v>
      </c>
      <c r="G468" t="str">
        <f>CLEAN('2025 Original'!G389)</f>
        <v/>
      </c>
      <c r="H468" t="str">
        <f>CLEAN('2025 Original'!H389)</f>
        <v>J</v>
      </c>
      <c r="I468" t="str">
        <f>CLEAN('2025 Original'!I389)</f>
        <v/>
      </c>
      <c r="J468" t="str">
        <f>CLEAN('2025 Original'!J389)</f>
        <v>J</v>
      </c>
      <c r="K468" t="str">
        <f>CLEAN('2025 Original'!K389)</f>
        <v/>
      </c>
      <c r="L468" t="str">
        <f>CLEAN('2025 Original'!L389)</f>
        <v>J</v>
      </c>
      <c r="M468" t="str">
        <f>CLEAN('2025 Original'!M389)</f>
        <v/>
      </c>
      <c r="N468" t="str">
        <f t="shared" si="84"/>
        <v>0</v>
      </c>
      <c r="O468" s="70">
        <f t="shared" si="85"/>
        <v>0</v>
      </c>
      <c r="P468">
        <f t="shared" si="86"/>
        <v>0</v>
      </c>
      <c r="Q468">
        <f t="shared" si="87"/>
        <v>0</v>
      </c>
      <c r="S468">
        <f t="shared" si="88"/>
        <v>0</v>
      </c>
      <c r="T468">
        <f t="shared" si="89"/>
        <v>0</v>
      </c>
      <c r="U468">
        <f t="shared" si="90"/>
        <v>0</v>
      </c>
      <c r="V468">
        <f t="shared" si="91"/>
        <v>0</v>
      </c>
      <c r="W468">
        <f t="shared" si="92"/>
        <v>0</v>
      </c>
      <c r="X468">
        <f t="shared" si="93"/>
        <v>0</v>
      </c>
      <c r="Y468">
        <f t="shared" si="94"/>
        <v>0</v>
      </c>
      <c r="Z468">
        <f t="shared" si="95"/>
        <v>0</v>
      </c>
      <c r="AA468" cm="1">
        <f t="array" ref="AA468">SUMPRODUCT((Z468&lt;$Z$2:$Z$225)/COUNTIF($Z$2:$Z$225,$Z$2:$Z$225))+1</f>
        <v>90.999999999999957</v>
      </c>
    </row>
    <row r="469" spans="1:27" x14ac:dyDescent="0.15">
      <c r="A469" t="str">
        <f>CLEAN('2025 Original'!A393)</f>
        <v>Nissan North America, Inc</v>
      </c>
      <c r="B469" t="str">
        <f>CLEAN('2025 Original'!B393)</f>
        <v>Infiniti</v>
      </c>
      <c r="C469" t="str">
        <f>CLEAN('2025 Original'!C393)</f>
        <v>QX80</v>
      </c>
      <c r="D469" t="str">
        <f>CLEAN('2025 Original'!D393)</f>
        <v>MPV</v>
      </c>
      <c r="E469" t="str">
        <f>CLEAN('2025 Original'!E393)</f>
        <v>0</v>
      </c>
      <c r="F469" t="str">
        <f>CLEAN('2025 Original'!F393)</f>
        <v>90% J</v>
      </c>
      <c r="G469" t="str">
        <f>CLEAN('2025 Original'!G393)</f>
        <v/>
      </c>
      <c r="H469" t="str">
        <f>CLEAN('2025 Original'!H393)</f>
        <v>J</v>
      </c>
      <c r="I469" t="str">
        <f>CLEAN('2025 Original'!I393)</f>
        <v/>
      </c>
      <c r="J469" t="str">
        <f>CLEAN('2025 Original'!J393)</f>
        <v>J</v>
      </c>
      <c r="K469" t="str">
        <f>CLEAN('2025 Original'!K393)</f>
        <v/>
      </c>
      <c r="L469" t="str">
        <f>CLEAN('2025 Original'!L393)</f>
        <v>J</v>
      </c>
      <c r="M469" t="str">
        <f>CLEAN('2025 Original'!M393)</f>
        <v/>
      </c>
      <c r="N469" t="str">
        <f t="shared" si="84"/>
        <v>0</v>
      </c>
      <c r="O469" s="70">
        <f t="shared" si="85"/>
        <v>0</v>
      </c>
      <c r="P469">
        <f t="shared" si="86"/>
        <v>0</v>
      </c>
      <c r="Q469">
        <f t="shared" si="87"/>
        <v>0</v>
      </c>
      <c r="S469">
        <f t="shared" si="88"/>
        <v>0</v>
      </c>
      <c r="T469">
        <f t="shared" si="89"/>
        <v>0</v>
      </c>
      <c r="U469">
        <f t="shared" si="90"/>
        <v>0</v>
      </c>
      <c r="V469">
        <f t="shared" si="91"/>
        <v>0</v>
      </c>
      <c r="W469">
        <f t="shared" si="92"/>
        <v>0</v>
      </c>
      <c r="X469">
        <f t="shared" si="93"/>
        <v>0</v>
      </c>
      <c r="Y469">
        <f t="shared" si="94"/>
        <v>0</v>
      </c>
      <c r="Z469">
        <f t="shared" si="95"/>
        <v>0</v>
      </c>
      <c r="AA469" cm="1">
        <f t="array" ref="AA469">SUMPRODUCT((Z469&lt;$Z$2:$Z$225)/COUNTIF($Z$2:$Z$225,$Z$2:$Z$225))+1</f>
        <v>90.999999999999957</v>
      </c>
    </row>
    <row r="470" spans="1:27" x14ac:dyDescent="0.15">
      <c r="A470" t="str">
        <f>CLEAN('2025 Original'!A395)</f>
        <v>Nissan North America, Inc</v>
      </c>
      <c r="B470" t="str">
        <f>CLEAN('2025 Original'!B395)</f>
        <v>Nissan</v>
      </c>
      <c r="C470" t="str">
        <f>CLEAN('2025 Original'!C395)</f>
        <v>Ariya</v>
      </c>
      <c r="D470" t="str">
        <f>CLEAN('2025 Original'!D395)</f>
        <v>PC</v>
      </c>
      <c r="E470" t="str">
        <f>CLEAN('2025 Original'!E395)</f>
        <v>0</v>
      </c>
      <c r="F470" t="str">
        <f>CLEAN('2025 Original'!F395)</f>
        <v>55% J</v>
      </c>
      <c r="G470" t="str">
        <f>CLEAN('2025 Original'!G395)</f>
        <v>40% CH</v>
      </c>
      <c r="H470" t="str">
        <f>CLEAN('2025 Original'!H395)</f>
        <v>J</v>
      </c>
      <c r="I470" t="str">
        <f>CLEAN('2025 Original'!I395)</f>
        <v/>
      </c>
      <c r="J470" t="str">
        <f>CLEAN('2025 Original'!J395)</f>
        <v>J</v>
      </c>
      <c r="K470" t="str">
        <f>CLEAN('2025 Original'!K395)</f>
        <v/>
      </c>
      <c r="L470" t="str">
        <f>CLEAN('2025 Original'!L395)</f>
        <v>J</v>
      </c>
      <c r="M470" t="str">
        <f>CLEAN('2025 Original'!M395)</f>
        <v/>
      </c>
      <c r="N470" t="str">
        <f t="shared" si="84"/>
        <v>0</v>
      </c>
      <c r="O470" s="70">
        <f t="shared" si="85"/>
        <v>0</v>
      </c>
      <c r="P470">
        <f t="shared" si="86"/>
        <v>0</v>
      </c>
      <c r="Q470">
        <f t="shared" si="87"/>
        <v>0</v>
      </c>
      <c r="S470">
        <f t="shared" si="88"/>
        <v>0</v>
      </c>
      <c r="T470">
        <f t="shared" si="89"/>
        <v>0</v>
      </c>
      <c r="U470">
        <f t="shared" si="90"/>
        <v>0</v>
      </c>
      <c r="V470">
        <f t="shared" si="91"/>
        <v>0</v>
      </c>
      <c r="W470">
        <f t="shared" si="92"/>
        <v>0</v>
      </c>
      <c r="X470">
        <f t="shared" si="93"/>
        <v>0</v>
      </c>
      <c r="Y470">
        <f t="shared" si="94"/>
        <v>0</v>
      </c>
      <c r="Z470">
        <f t="shared" si="95"/>
        <v>0</v>
      </c>
      <c r="AA470" cm="1">
        <f t="array" ref="AA470">SUMPRODUCT((Z470&lt;$Z$2:$Z$225)/COUNTIF($Z$2:$Z$225,$Z$2:$Z$225))+1</f>
        <v>90.999999999999957</v>
      </c>
    </row>
    <row r="471" spans="1:27" x14ac:dyDescent="0.15">
      <c r="A471" t="str">
        <f>CLEAN('2025 Original'!A396)</f>
        <v>Nissan North America, Inc</v>
      </c>
      <c r="B471" t="str">
        <f>CLEAN('2025 Original'!B396)</f>
        <v>Nissan</v>
      </c>
      <c r="C471" t="str">
        <f>CLEAN('2025 Original'!C396)</f>
        <v>Armada</v>
      </c>
      <c r="D471" t="str">
        <f>CLEAN('2025 Original'!D396)</f>
        <v>MPV</v>
      </c>
      <c r="E471" t="str">
        <f>CLEAN('2025 Original'!E396)</f>
        <v>0</v>
      </c>
      <c r="F471" t="str">
        <f>CLEAN('2025 Original'!F396)</f>
        <v>95% J</v>
      </c>
      <c r="G471" t="str">
        <f>CLEAN('2025 Original'!G396)</f>
        <v/>
      </c>
      <c r="H471" t="str">
        <f>CLEAN('2025 Original'!H396)</f>
        <v>J</v>
      </c>
      <c r="I471" t="str">
        <f>CLEAN('2025 Original'!I396)</f>
        <v/>
      </c>
      <c r="J471" t="str">
        <f>CLEAN('2025 Original'!J396)</f>
        <v>J</v>
      </c>
      <c r="K471" t="str">
        <f>CLEAN('2025 Original'!K396)</f>
        <v/>
      </c>
      <c r="L471" t="str">
        <f>CLEAN('2025 Original'!L396)</f>
        <v>J</v>
      </c>
      <c r="M471" t="str">
        <f>CLEAN('2025 Original'!M396)</f>
        <v/>
      </c>
      <c r="N471" t="str">
        <f t="shared" si="84"/>
        <v>0</v>
      </c>
      <c r="O471" s="70">
        <f t="shared" si="85"/>
        <v>0</v>
      </c>
      <c r="P471">
        <f t="shared" si="86"/>
        <v>0</v>
      </c>
      <c r="Q471">
        <f t="shared" si="87"/>
        <v>0</v>
      </c>
      <c r="S471">
        <f t="shared" si="88"/>
        <v>0</v>
      </c>
      <c r="T471">
        <f t="shared" si="89"/>
        <v>0</v>
      </c>
      <c r="U471">
        <f t="shared" si="90"/>
        <v>0</v>
      </c>
      <c r="V471">
        <f t="shared" si="91"/>
        <v>0</v>
      </c>
      <c r="W471">
        <f t="shared" si="92"/>
        <v>0</v>
      </c>
      <c r="X471">
        <f t="shared" si="93"/>
        <v>0</v>
      </c>
      <c r="Y471">
        <f t="shared" si="94"/>
        <v>0</v>
      </c>
      <c r="Z471">
        <f t="shared" si="95"/>
        <v>0</v>
      </c>
      <c r="AA471" cm="1">
        <f t="array" ref="AA471">SUMPRODUCT((Z471&lt;$Z$2:$Z$225)/COUNTIF($Z$2:$Z$225,$Z$2:$Z$225))+1</f>
        <v>90.999999999999957</v>
      </c>
    </row>
    <row r="472" spans="1:27" x14ac:dyDescent="0.15">
      <c r="A472" t="str">
        <f>CLEAN('2025 Original'!A407)</f>
        <v>Nissan North America, Inc</v>
      </c>
      <c r="B472" t="str">
        <f>CLEAN('2025 Original'!B407)</f>
        <v>Nissan</v>
      </c>
      <c r="C472" t="str">
        <f>CLEAN('2025 Original'!C407)</f>
        <v>Z</v>
      </c>
      <c r="D472" t="str">
        <f>CLEAN('2025 Original'!D407)</f>
        <v>PC</v>
      </c>
      <c r="E472" t="str">
        <f>CLEAN('2025 Original'!E407)</f>
        <v>0</v>
      </c>
      <c r="F472" t="str">
        <f>CLEAN('2025 Original'!F407)</f>
        <v>90% J</v>
      </c>
      <c r="G472" t="str">
        <f>CLEAN('2025 Original'!G407)</f>
        <v/>
      </c>
      <c r="H472" t="str">
        <f>CLEAN('2025 Original'!H407)</f>
        <v>J</v>
      </c>
      <c r="I472" t="str">
        <f>CLEAN('2025 Original'!I407)</f>
        <v/>
      </c>
      <c r="J472" t="str">
        <f>CLEAN('2025 Original'!J407)</f>
        <v>J</v>
      </c>
      <c r="K472" t="str">
        <f>CLEAN('2025 Original'!K407)</f>
        <v/>
      </c>
      <c r="L472" t="str">
        <f>CLEAN('2025 Original'!L407)</f>
        <v>J</v>
      </c>
      <c r="M472" t="str">
        <f>CLEAN('2025 Original'!M407)</f>
        <v/>
      </c>
      <c r="N472" t="str">
        <f t="shared" si="84"/>
        <v>0</v>
      </c>
      <c r="O472" s="70">
        <f t="shared" si="85"/>
        <v>0</v>
      </c>
      <c r="P472">
        <f t="shared" si="86"/>
        <v>0</v>
      </c>
      <c r="Q472">
        <f t="shared" si="87"/>
        <v>0</v>
      </c>
      <c r="S472">
        <f t="shared" si="88"/>
        <v>0</v>
      </c>
      <c r="T472">
        <f t="shared" si="89"/>
        <v>0</v>
      </c>
      <c r="U472">
        <f t="shared" si="90"/>
        <v>0</v>
      </c>
      <c r="V472">
        <f t="shared" si="91"/>
        <v>0</v>
      </c>
      <c r="W472">
        <f t="shared" si="92"/>
        <v>0</v>
      </c>
      <c r="X472">
        <f t="shared" si="93"/>
        <v>0</v>
      </c>
      <c r="Y472">
        <f t="shared" si="94"/>
        <v>0</v>
      </c>
      <c r="Z472">
        <f t="shared" si="95"/>
        <v>0</v>
      </c>
      <c r="AA472" cm="1">
        <f t="array" ref="AA472">SUMPRODUCT((Z472&lt;$Z$2:$Z$225)/COUNTIF($Z$2:$Z$225,$Z$2:$Z$225))+1</f>
        <v>90.999999999999957</v>
      </c>
    </row>
    <row r="473" spans="1:27" x14ac:dyDescent="0.15">
      <c r="A473" t="str">
        <f>CLEAN('2025 Original'!A410)</f>
        <v>Porsche AG</v>
      </c>
      <c r="B473" t="str">
        <f>CLEAN('2025 Original'!B410)</f>
        <v>Porsche</v>
      </c>
      <c r="C473" t="str">
        <f>CLEAN('2025 Original'!C410)</f>
        <v>718 Boxster</v>
      </c>
      <c r="D473" t="str">
        <f>CLEAN('2025 Original'!D410)</f>
        <v>PC</v>
      </c>
      <c r="E473" t="str">
        <f>CLEAN('2025 Original'!E410)</f>
        <v>0</v>
      </c>
      <c r="F473" t="str">
        <f>CLEAN('2025 Original'!F410)</f>
        <v>75% G</v>
      </c>
      <c r="G473" t="str">
        <f>CLEAN('2025 Original'!G410)</f>
        <v/>
      </c>
      <c r="H473" t="str">
        <f>CLEAN('2025 Original'!H410)</f>
        <v>G</v>
      </c>
      <c r="I473" t="str">
        <f>CLEAN('2025 Original'!I410)</f>
        <v/>
      </c>
      <c r="J473" t="str">
        <f>CLEAN('2025 Original'!J410)</f>
        <v>G</v>
      </c>
      <c r="K473" t="str">
        <f>CLEAN('2025 Original'!K410)</f>
        <v/>
      </c>
      <c r="L473" t="str">
        <f>CLEAN('2025 Original'!L410)</f>
        <v>G</v>
      </c>
      <c r="M473" t="str">
        <f>CLEAN('2025 Original'!M410)</f>
        <v/>
      </c>
      <c r="N473" t="str">
        <f t="shared" si="84"/>
        <v>0</v>
      </c>
      <c r="O473" s="70">
        <f t="shared" si="85"/>
        <v>0</v>
      </c>
      <c r="P473">
        <f t="shared" si="86"/>
        <v>0</v>
      </c>
      <c r="Q473">
        <f t="shared" si="87"/>
        <v>0</v>
      </c>
      <c r="S473">
        <f t="shared" si="88"/>
        <v>0</v>
      </c>
      <c r="T473">
        <f t="shared" si="89"/>
        <v>0</v>
      </c>
      <c r="U473">
        <f t="shared" si="90"/>
        <v>0</v>
      </c>
      <c r="V473">
        <f t="shared" si="91"/>
        <v>0</v>
      </c>
      <c r="W473">
        <f t="shared" si="92"/>
        <v>0</v>
      </c>
      <c r="X473">
        <f t="shared" si="93"/>
        <v>0</v>
      </c>
      <c r="Y473">
        <f t="shared" si="94"/>
        <v>0</v>
      </c>
      <c r="Z473">
        <f t="shared" si="95"/>
        <v>0</v>
      </c>
      <c r="AA473" cm="1">
        <f t="array" ref="AA473">SUMPRODUCT((Z473&lt;$Z$2:$Z$225)/COUNTIF($Z$2:$Z$225,$Z$2:$Z$225))+1</f>
        <v>90.999999999999957</v>
      </c>
    </row>
    <row r="474" spans="1:27" x14ac:dyDescent="0.15">
      <c r="A474" t="str">
        <f>CLEAN('2025 Original'!A411)</f>
        <v>Porsche AG</v>
      </c>
      <c r="B474" t="str">
        <f>CLEAN('2025 Original'!B411)</f>
        <v>Porsche</v>
      </c>
      <c r="C474" t="str">
        <f>CLEAN('2025 Original'!C411)</f>
        <v>718 Boxster GTS 4.0</v>
      </c>
      <c r="D474" t="str">
        <f>CLEAN('2025 Original'!D411)</f>
        <v>PC</v>
      </c>
      <c r="E474" t="str">
        <f>CLEAN('2025 Original'!E411)</f>
        <v>0</v>
      </c>
      <c r="F474" t="str">
        <f>CLEAN('2025 Original'!F411)</f>
        <v>75% G</v>
      </c>
      <c r="G474" t="str">
        <f>CLEAN('2025 Original'!G411)</f>
        <v/>
      </c>
      <c r="H474" t="str">
        <f>CLEAN('2025 Original'!H411)</f>
        <v>G</v>
      </c>
      <c r="I474" t="str">
        <f>CLEAN('2025 Original'!I411)</f>
        <v/>
      </c>
      <c r="J474" t="str">
        <f>CLEAN('2025 Original'!J411)</f>
        <v>G</v>
      </c>
      <c r="K474" t="str">
        <f>CLEAN('2025 Original'!K411)</f>
        <v/>
      </c>
      <c r="L474" t="str">
        <f>CLEAN('2025 Original'!L411)</f>
        <v>G</v>
      </c>
      <c r="M474" t="str">
        <f>CLEAN('2025 Original'!M411)</f>
        <v/>
      </c>
      <c r="N474" t="str">
        <f t="shared" si="84"/>
        <v>0</v>
      </c>
      <c r="O474" s="70">
        <f t="shared" si="85"/>
        <v>0</v>
      </c>
      <c r="P474">
        <f t="shared" si="86"/>
        <v>0</v>
      </c>
      <c r="Q474">
        <f t="shared" si="87"/>
        <v>0</v>
      </c>
      <c r="S474">
        <f t="shared" si="88"/>
        <v>0</v>
      </c>
      <c r="T474">
        <f t="shared" si="89"/>
        <v>0</v>
      </c>
      <c r="U474">
        <f t="shared" si="90"/>
        <v>0</v>
      </c>
      <c r="V474">
        <f t="shared" si="91"/>
        <v>0</v>
      </c>
      <c r="W474">
        <f t="shared" si="92"/>
        <v>0</v>
      </c>
      <c r="X474">
        <f t="shared" si="93"/>
        <v>0</v>
      </c>
      <c r="Y474">
        <f t="shared" si="94"/>
        <v>0</v>
      </c>
      <c r="Z474">
        <f t="shared" si="95"/>
        <v>0</v>
      </c>
      <c r="AA474" cm="1">
        <f t="array" ref="AA474">SUMPRODUCT((Z474&lt;$Z$2:$Z$225)/COUNTIF($Z$2:$Z$225,$Z$2:$Z$225))+1</f>
        <v>90.999999999999957</v>
      </c>
    </row>
    <row r="475" spans="1:27" x14ac:dyDescent="0.15">
      <c r="A475" t="str">
        <f>CLEAN('2025 Original'!A412)</f>
        <v>Porsche AG</v>
      </c>
      <c r="B475" t="str">
        <f>CLEAN('2025 Original'!B412)</f>
        <v>Porsche</v>
      </c>
      <c r="C475" t="str">
        <f>CLEAN('2025 Original'!C412)</f>
        <v>718 Boxster S</v>
      </c>
      <c r="D475" t="str">
        <f>CLEAN('2025 Original'!D412)</f>
        <v>PC</v>
      </c>
      <c r="E475" t="str">
        <f>CLEAN('2025 Original'!E412)</f>
        <v>0</v>
      </c>
      <c r="F475" t="str">
        <f>CLEAN('2025 Original'!F412)</f>
        <v>75% G</v>
      </c>
      <c r="G475" t="str">
        <f>CLEAN('2025 Original'!G412)</f>
        <v/>
      </c>
      <c r="H475" t="str">
        <f>CLEAN('2025 Original'!H412)</f>
        <v>G</v>
      </c>
      <c r="I475" t="str">
        <f>CLEAN('2025 Original'!I412)</f>
        <v/>
      </c>
      <c r="J475" t="str">
        <f>CLEAN('2025 Original'!J412)</f>
        <v>G</v>
      </c>
      <c r="K475" t="str">
        <f>CLEAN('2025 Original'!K412)</f>
        <v/>
      </c>
      <c r="L475" t="str">
        <f>CLEAN('2025 Original'!L412)</f>
        <v>G</v>
      </c>
      <c r="M475" t="str">
        <f>CLEAN('2025 Original'!M412)</f>
        <v/>
      </c>
      <c r="N475" t="str">
        <f t="shared" si="84"/>
        <v>0</v>
      </c>
      <c r="O475" s="70">
        <f t="shared" si="85"/>
        <v>0</v>
      </c>
      <c r="P475">
        <f t="shared" si="86"/>
        <v>0</v>
      </c>
      <c r="Q475">
        <f t="shared" si="87"/>
        <v>0</v>
      </c>
      <c r="S475">
        <f t="shared" si="88"/>
        <v>0</v>
      </c>
      <c r="T475">
        <f t="shared" si="89"/>
        <v>0</v>
      </c>
      <c r="U475">
        <f t="shared" si="90"/>
        <v>0</v>
      </c>
      <c r="V475">
        <f t="shared" si="91"/>
        <v>0</v>
      </c>
      <c r="W475">
        <f t="shared" si="92"/>
        <v>0</v>
      </c>
      <c r="X475">
        <f t="shared" si="93"/>
        <v>0</v>
      </c>
      <c r="Y475">
        <f t="shared" si="94"/>
        <v>0</v>
      </c>
      <c r="Z475">
        <f t="shared" si="95"/>
        <v>0</v>
      </c>
      <c r="AA475" cm="1">
        <f t="array" ref="AA475">SUMPRODUCT((Z475&lt;$Z$2:$Z$225)/COUNTIF($Z$2:$Z$225,$Z$2:$Z$225))+1</f>
        <v>90.999999999999957</v>
      </c>
    </row>
    <row r="476" spans="1:27" x14ac:dyDescent="0.15">
      <c r="A476" t="str">
        <f>CLEAN('2025 Original'!A413)</f>
        <v>Porsche AG</v>
      </c>
      <c r="B476" t="str">
        <f>CLEAN('2025 Original'!B413)</f>
        <v>Porsche</v>
      </c>
      <c r="C476" t="str">
        <f>CLEAN('2025 Original'!C413)</f>
        <v>718 Boxster Spyder RS</v>
      </c>
      <c r="D476" t="str">
        <f>CLEAN('2025 Original'!D413)</f>
        <v>PC</v>
      </c>
      <c r="E476" t="str">
        <f>CLEAN('2025 Original'!E413)</f>
        <v>0</v>
      </c>
      <c r="F476" t="str">
        <f>CLEAN('2025 Original'!F413)</f>
        <v>70% G</v>
      </c>
      <c r="G476" t="str">
        <f>CLEAN('2025 Original'!G413)</f>
        <v/>
      </c>
      <c r="H476" t="str">
        <f>CLEAN('2025 Original'!H413)</f>
        <v>G</v>
      </c>
      <c r="I476" t="str">
        <f>CLEAN('2025 Original'!I413)</f>
        <v/>
      </c>
      <c r="J476" t="str">
        <f>CLEAN('2025 Original'!J413)</f>
        <v>G</v>
      </c>
      <c r="K476" t="str">
        <f>CLEAN('2025 Original'!K413)</f>
        <v/>
      </c>
      <c r="L476" t="str">
        <f>CLEAN('2025 Original'!L413)</f>
        <v>G</v>
      </c>
      <c r="M476" t="str">
        <f>CLEAN('2025 Original'!M413)</f>
        <v/>
      </c>
      <c r="N476" t="str">
        <f t="shared" si="84"/>
        <v>0</v>
      </c>
      <c r="O476" s="70">
        <f t="shared" si="85"/>
        <v>0</v>
      </c>
      <c r="P476">
        <f t="shared" si="86"/>
        <v>0</v>
      </c>
      <c r="Q476">
        <f t="shared" si="87"/>
        <v>0</v>
      </c>
      <c r="S476">
        <f t="shared" si="88"/>
        <v>0</v>
      </c>
      <c r="T476">
        <f t="shared" si="89"/>
        <v>0</v>
      </c>
      <c r="U476">
        <f t="shared" si="90"/>
        <v>0</v>
      </c>
      <c r="V476">
        <f t="shared" si="91"/>
        <v>0</v>
      </c>
      <c r="W476">
        <f t="shared" si="92"/>
        <v>0</v>
      </c>
      <c r="X476">
        <f t="shared" si="93"/>
        <v>0</v>
      </c>
      <c r="Y476">
        <f t="shared" si="94"/>
        <v>0</v>
      </c>
      <c r="Z476">
        <f t="shared" si="95"/>
        <v>0</v>
      </c>
      <c r="AA476" cm="1">
        <f t="array" ref="AA476">SUMPRODUCT((Z476&lt;$Z$2:$Z$225)/COUNTIF($Z$2:$Z$225,$Z$2:$Z$225))+1</f>
        <v>90.999999999999957</v>
      </c>
    </row>
    <row r="477" spans="1:27" x14ac:dyDescent="0.15">
      <c r="A477" t="str">
        <f>CLEAN('2025 Original'!A414)</f>
        <v>Porsche AG</v>
      </c>
      <c r="B477" t="str">
        <f>CLEAN('2025 Original'!B414)</f>
        <v>Porsche</v>
      </c>
      <c r="C477" t="str">
        <f>CLEAN('2025 Original'!C414)</f>
        <v>718 Boxster Style Edition</v>
      </c>
      <c r="D477" t="str">
        <f>CLEAN('2025 Original'!D414)</f>
        <v>PC</v>
      </c>
      <c r="E477" t="str">
        <f>CLEAN('2025 Original'!E414)</f>
        <v>0</v>
      </c>
      <c r="F477" t="str">
        <f>CLEAN('2025 Original'!F414)</f>
        <v>65% G</v>
      </c>
      <c r="G477" t="str">
        <f>CLEAN('2025 Original'!G414)</f>
        <v/>
      </c>
      <c r="H477" t="str">
        <f>CLEAN('2025 Original'!H414)</f>
        <v>G</v>
      </c>
      <c r="I477" t="str">
        <f>CLEAN('2025 Original'!I414)</f>
        <v/>
      </c>
      <c r="J477" t="str">
        <f>CLEAN('2025 Original'!J414)</f>
        <v>G</v>
      </c>
      <c r="K477" t="str">
        <f>CLEAN('2025 Original'!K414)</f>
        <v/>
      </c>
      <c r="L477" t="str">
        <f>CLEAN('2025 Original'!L414)</f>
        <v>G</v>
      </c>
      <c r="M477" t="str">
        <f>CLEAN('2025 Original'!M414)</f>
        <v/>
      </c>
      <c r="N477" t="str">
        <f t="shared" si="84"/>
        <v>0</v>
      </c>
      <c r="O477" s="70">
        <f t="shared" si="85"/>
        <v>0</v>
      </c>
      <c r="P477">
        <f t="shared" si="86"/>
        <v>0</v>
      </c>
      <c r="Q477">
        <f t="shared" si="87"/>
        <v>0</v>
      </c>
      <c r="S477">
        <f t="shared" si="88"/>
        <v>0</v>
      </c>
      <c r="T477">
        <f t="shared" si="89"/>
        <v>0</v>
      </c>
      <c r="U477">
        <f t="shared" si="90"/>
        <v>0</v>
      </c>
      <c r="V477">
        <f t="shared" si="91"/>
        <v>0</v>
      </c>
      <c r="W477">
        <f t="shared" si="92"/>
        <v>0</v>
      </c>
      <c r="X477">
        <f t="shared" si="93"/>
        <v>0</v>
      </c>
      <c r="Y477">
        <f t="shared" si="94"/>
        <v>0</v>
      </c>
      <c r="Z477">
        <f t="shared" si="95"/>
        <v>0</v>
      </c>
      <c r="AA477" cm="1">
        <f t="array" ref="AA477">SUMPRODUCT((Z477&lt;$Z$2:$Z$225)/COUNTIF($Z$2:$Z$225,$Z$2:$Z$225))+1</f>
        <v>90.999999999999957</v>
      </c>
    </row>
    <row r="478" spans="1:27" x14ac:dyDescent="0.15">
      <c r="A478" t="str">
        <f>CLEAN('2025 Original'!A415)</f>
        <v>Porsche AG</v>
      </c>
      <c r="B478" t="str">
        <f>CLEAN('2025 Original'!B415)</f>
        <v>Porsche</v>
      </c>
      <c r="C478" t="str">
        <f>CLEAN('2025 Original'!C415)</f>
        <v>718 Cayman GT4 RS</v>
      </c>
      <c r="D478" t="str">
        <f>CLEAN('2025 Original'!D415)</f>
        <v>PC</v>
      </c>
      <c r="E478" t="str">
        <f>CLEAN('2025 Original'!E415)</f>
        <v>0</v>
      </c>
      <c r="F478" t="str">
        <f>CLEAN('2025 Original'!F415)</f>
        <v>65% G</v>
      </c>
      <c r="G478" t="str">
        <f>CLEAN('2025 Original'!G415)</f>
        <v/>
      </c>
      <c r="H478" t="str">
        <f>CLEAN('2025 Original'!H415)</f>
        <v>G</v>
      </c>
      <c r="I478" t="str">
        <f>CLEAN('2025 Original'!I415)</f>
        <v/>
      </c>
      <c r="J478" t="str">
        <f>CLEAN('2025 Original'!J415)</f>
        <v>G</v>
      </c>
      <c r="K478" t="str">
        <f>CLEAN('2025 Original'!K415)</f>
        <v/>
      </c>
      <c r="L478" t="str">
        <f>CLEAN('2025 Original'!L415)</f>
        <v>G</v>
      </c>
      <c r="M478" t="str">
        <f>CLEAN('2025 Original'!M415)</f>
        <v/>
      </c>
      <c r="N478" t="str">
        <f t="shared" si="84"/>
        <v>0</v>
      </c>
      <c r="O478" s="70">
        <f t="shared" si="85"/>
        <v>0</v>
      </c>
      <c r="P478">
        <f t="shared" si="86"/>
        <v>0</v>
      </c>
      <c r="Q478">
        <f t="shared" si="87"/>
        <v>0</v>
      </c>
      <c r="S478">
        <f t="shared" si="88"/>
        <v>0</v>
      </c>
      <c r="T478">
        <f t="shared" si="89"/>
        <v>0</v>
      </c>
      <c r="U478">
        <f t="shared" si="90"/>
        <v>0</v>
      </c>
      <c r="V478">
        <f t="shared" si="91"/>
        <v>0</v>
      </c>
      <c r="W478">
        <f t="shared" si="92"/>
        <v>0</v>
      </c>
      <c r="X478">
        <f t="shared" si="93"/>
        <v>0</v>
      </c>
      <c r="Y478">
        <f t="shared" si="94"/>
        <v>0</v>
      </c>
      <c r="Z478">
        <f t="shared" si="95"/>
        <v>0</v>
      </c>
      <c r="AA478" cm="1">
        <f t="array" ref="AA478">SUMPRODUCT((Z478&lt;$Z$2:$Z$225)/COUNTIF($Z$2:$Z$225,$Z$2:$Z$225))+1</f>
        <v>90.999999999999957</v>
      </c>
    </row>
    <row r="479" spans="1:27" x14ac:dyDescent="0.15">
      <c r="A479" t="str">
        <f>CLEAN('2025 Original'!A416)</f>
        <v>Porsche AG</v>
      </c>
      <c r="B479" t="str">
        <f>CLEAN('2025 Original'!B416)</f>
        <v>Porsche</v>
      </c>
      <c r="C479" t="str">
        <f>CLEAN('2025 Original'!C416)</f>
        <v>718 Cayman GTS 4.0</v>
      </c>
      <c r="D479" t="str">
        <f>CLEAN('2025 Original'!D416)</f>
        <v>PC</v>
      </c>
      <c r="E479" t="str">
        <f>CLEAN('2025 Original'!E416)</f>
        <v>0</v>
      </c>
      <c r="F479" t="str">
        <f>CLEAN('2025 Original'!F416)</f>
        <v>70% G</v>
      </c>
      <c r="G479" t="str">
        <f>CLEAN('2025 Original'!G416)</f>
        <v/>
      </c>
      <c r="H479" t="str">
        <f>CLEAN('2025 Original'!H416)</f>
        <v>G</v>
      </c>
      <c r="I479" t="str">
        <f>CLEAN('2025 Original'!I416)</f>
        <v/>
      </c>
      <c r="J479" t="str">
        <f>CLEAN('2025 Original'!J416)</f>
        <v>G</v>
      </c>
      <c r="K479" t="str">
        <f>CLEAN('2025 Original'!K416)</f>
        <v/>
      </c>
      <c r="L479" t="str">
        <f>CLEAN('2025 Original'!L416)</f>
        <v>G</v>
      </c>
      <c r="M479" t="str">
        <f>CLEAN('2025 Original'!M416)</f>
        <v/>
      </c>
      <c r="N479" t="str">
        <f t="shared" si="84"/>
        <v>0</v>
      </c>
      <c r="O479" s="70">
        <f t="shared" si="85"/>
        <v>0</v>
      </c>
      <c r="P479">
        <f t="shared" si="86"/>
        <v>0</v>
      </c>
      <c r="Q479">
        <f t="shared" si="87"/>
        <v>0</v>
      </c>
      <c r="S479">
        <f t="shared" si="88"/>
        <v>0</v>
      </c>
      <c r="T479">
        <f t="shared" si="89"/>
        <v>0</v>
      </c>
      <c r="U479">
        <f t="shared" si="90"/>
        <v>0</v>
      </c>
      <c r="V479">
        <f t="shared" si="91"/>
        <v>0</v>
      </c>
      <c r="W479">
        <f t="shared" si="92"/>
        <v>0</v>
      </c>
      <c r="X479">
        <f t="shared" si="93"/>
        <v>0</v>
      </c>
      <c r="Y479">
        <f t="shared" si="94"/>
        <v>0</v>
      </c>
      <c r="Z479">
        <f t="shared" si="95"/>
        <v>0</v>
      </c>
      <c r="AA479" cm="1">
        <f t="array" ref="AA479">SUMPRODUCT((Z479&lt;$Z$2:$Z$225)/COUNTIF($Z$2:$Z$225,$Z$2:$Z$225))+1</f>
        <v>90.999999999999957</v>
      </c>
    </row>
    <row r="480" spans="1:27" x14ac:dyDescent="0.15">
      <c r="A480" t="str">
        <f>CLEAN('2025 Original'!A417)</f>
        <v>Porsche AG</v>
      </c>
      <c r="B480" t="str">
        <f>CLEAN('2025 Original'!B417)</f>
        <v>Porsche</v>
      </c>
      <c r="C480" t="str">
        <f>CLEAN('2025 Original'!C417)</f>
        <v>718 Cayman S</v>
      </c>
      <c r="D480" t="str">
        <f>CLEAN('2025 Original'!D417)</f>
        <v>PC</v>
      </c>
      <c r="E480" t="str">
        <f>CLEAN('2025 Original'!E417)</f>
        <v>0</v>
      </c>
      <c r="F480" t="str">
        <f>CLEAN('2025 Original'!F417)</f>
        <v>75% G</v>
      </c>
      <c r="G480" t="str">
        <f>CLEAN('2025 Original'!G417)</f>
        <v/>
      </c>
      <c r="H480" t="str">
        <f>CLEAN('2025 Original'!H417)</f>
        <v>G</v>
      </c>
      <c r="I480" t="str">
        <f>CLEAN('2025 Original'!I417)</f>
        <v/>
      </c>
      <c r="J480" t="str">
        <f>CLEAN('2025 Original'!J417)</f>
        <v>G</v>
      </c>
      <c r="K480" t="str">
        <f>CLEAN('2025 Original'!K417)</f>
        <v/>
      </c>
      <c r="L480" t="str">
        <f>CLEAN('2025 Original'!L417)</f>
        <v>G</v>
      </c>
      <c r="M480" t="str">
        <f>CLEAN('2025 Original'!M417)</f>
        <v/>
      </c>
      <c r="N480" t="str">
        <f t="shared" si="84"/>
        <v>0</v>
      </c>
      <c r="O480" s="70">
        <f t="shared" si="85"/>
        <v>0</v>
      </c>
      <c r="P480">
        <f t="shared" si="86"/>
        <v>0</v>
      </c>
      <c r="Q480">
        <f t="shared" si="87"/>
        <v>0</v>
      </c>
      <c r="S480">
        <f t="shared" si="88"/>
        <v>0</v>
      </c>
      <c r="T480">
        <f t="shared" si="89"/>
        <v>0</v>
      </c>
      <c r="U480">
        <f t="shared" si="90"/>
        <v>0</v>
      </c>
      <c r="V480">
        <f t="shared" si="91"/>
        <v>0</v>
      </c>
      <c r="W480">
        <f t="shared" si="92"/>
        <v>0</v>
      </c>
      <c r="X480">
        <f t="shared" si="93"/>
        <v>0</v>
      </c>
      <c r="Y480">
        <f t="shared" si="94"/>
        <v>0</v>
      </c>
      <c r="Z480">
        <f t="shared" si="95"/>
        <v>0</v>
      </c>
      <c r="AA480" cm="1">
        <f t="array" ref="AA480">SUMPRODUCT((Z480&lt;$Z$2:$Z$225)/COUNTIF($Z$2:$Z$225,$Z$2:$Z$225))+1</f>
        <v>90.999999999999957</v>
      </c>
    </row>
    <row r="481" spans="1:27" x14ac:dyDescent="0.15">
      <c r="A481" t="str">
        <f>CLEAN('2025 Original'!A418)</f>
        <v>Porsche AG</v>
      </c>
      <c r="B481" t="str">
        <f>CLEAN('2025 Original'!B418)</f>
        <v>Porsche</v>
      </c>
      <c r="C481" t="str">
        <f>CLEAN('2025 Original'!C418)</f>
        <v>718 Cayman, Cayman Style Edition</v>
      </c>
      <c r="D481" t="str">
        <f>CLEAN('2025 Original'!D418)</f>
        <v>PC</v>
      </c>
      <c r="E481" t="str">
        <f>CLEAN('2025 Original'!E418)</f>
        <v>0</v>
      </c>
      <c r="F481" t="str">
        <f>CLEAN('2025 Original'!F418)</f>
        <v>75% G</v>
      </c>
      <c r="G481" t="str">
        <f>CLEAN('2025 Original'!G418)</f>
        <v/>
      </c>
      <c r="H481" t="str">
        <f>CLEAN('2025 Original'!H418)</f>
        <v>G</v>
      </c>
      <c r="I481" t="str">
        <f>CLEAN('2025 Original'!I418)</f>
        <v/>
      </c>
      <c r="J481" t="str">
        <f>CLEAN('2025 Original'!J418)</f>
        <v>G</v>
      </c>
      <c r="K481" t="str">
        <f>CLEAN('2025 Original'!K418)</f>
        <v/>
      </c>
      <c r="L481" t="str">
        <f>CLEAN('2025 Original'!L418)</f>
        <v>G</v>
      </c>
      <c r="M481" t="str">
        <f>CLEAN('2025 Original'!M418)</f>
        <v/>
      </c>
      <c r="N481" t="str">
        <f t="shared" si="84"/>
        <v>0</v>
      </c>
      <c r="O481" s="70">
        <f t="shared" si="85"/>
        <v>0</v>
      </c>
      <c r="P481">
        <f t="shared" si="86"/>
        <v>0</v>
      </c>
      <c r="Q481">
        <f t="shared" si="87"/>
        <v>0</v>
      </c>
      <c r="S481">
        <f t="shared" si="88"/>
        <v>0</v>
      </c>
      <c r="T481">
        <f t="shared" si="89"/>
        <v>0</v>
      </c>
      <c r="U481">
        <f t="shared" si="90"/>
        <v>0</v>
      </c>
      <c r="V481">
        <f t="shared" si="91"/>
        <v>0</v>
      </c>
      <c r="W481">
        <f t="shared" si="92"/>
        <v>0</v>
      </c>
      <c r="X481">
        <f t="shared" si="93"/>
        <v>0</v>
      </c>
      <c r="Y481">
        <f t="shared" si="94"/>
        <v>0</v>
      </c>
      <c r="Z481">
        <f t="shared" si="95"/>
        <v>0</v>
      </c>
      <c r="AA481" cm="1">
        <f t="array" ref="AA481">SUMPRODUCT((Z481&lt;$Z$2:$Z$225)/COUNTIF($Z$2:$Z$225,$Z$2:$Z$225))+1</f>
        <v>90.999999999999957</v>
      </c>
    </row>
    <row r="482" spans="1:27" x14ac:dyDescent="0.15">
      <c r="A482" t="str">
        <f>CLEAN('2025 Original'!A419)</f>
        <v>Porsche AG</v>
      </c>
      <c r="B482" t="str">
        <f>CLEAN('2025 Original'!B419)</f>
        <v>Porsche</v>
      </c>
      <c r="C482" t="str">
        <f>CLEAN('2025 Original'!C419)</f>
        <v>911 Carrera GTS, 4 GTS, GTS Cab, 4 GTSCab, Targa 4</v>
      </c>
      <c r="D482" t="str">
        <f>CLEAN('2025 Original'!D419)</f>
        <v>PC</v>
      </c>
      <c r="E482" t="str">
        <f>CLEAN('2025 Original'!E419)</f>
        <v>0</v>
      </c>
      <c r="F482" t="str">
        <f>CLEAN('2025 Original'!F419)</f>
        <v>65% G</v>
      </c>
      <c r="G482" t="str">
        <f>CLEAN('2025 Original'!G419)</f>
        <v/>
      </c>
      <c r="H482" t="str">
        <f>CLEAN('2025 Original'!H419)</f>
        <v>G</v>
      </c>
      <c r="I482" t="str">
        <f>CLEAN('2025 Original'!I419)</f>
        <v/>
      </c>
      <c r="J482" t="str">
        <f>CLEAN('2025 Original'!J419)</f>
        <v>G</v>
      </c>
      <c r="K482" t="str">
        <f>CLEAN('2025 Original'!K419)</f>
        <v/>
      </c>
      <c r="L482" t="str">
        <f>CLEAN('2025 Original'!L419)</f>
        <v>G</v>
      </c>
      <c r="M482" t="str">
        <f>CLEAN('2025 Original'!M419)</f>
        <v/>
      </c>
      <c r="N482" t="str">
        <f t="shared" si="84"/>
        <v>0</v>
      </c>
      <c r="O482" s="70">
        <f t="shared" si="85"/>
        <v>0</v>
      </c>
      <c r="P482">
        <f t="shared" si="86"/>
        <v>0</v>
      </c>
      <c r="Q482">
        <f t="shared" si="87"/>
        <v>0</v>
      </c>
      <c r="S482">
        <f t="shared" si="88"/>
        <v>0</v>
      </c>
      <c r="T482">
        <f t="shared" si="89"/>
        <v>0</v>
      </c>
      <c r="U482">
        <f t="shared" si="90"/>
        <v>0</v>
      </c>
      <c r="V482">
        <f t="shared" si="91"/>
        <v>0</v>
      </c>
      <c r="W482">
        <f t="shared" si="92"/>
        <v>0</v>
      </c>
      <c r="X482">
        <f t="shared" si="93"/>
        <v>0</v>
      </c>
      <c r="Y482">
        <f t="shared" si="94"/>
        <v>0</v>
      </c>
      <c r="Z482">
        <f t="shared" si="95"/>
        <v>0</v>
      </c>
      <c r="AA482" cm="1">
        <f t="array" ref="AA482">SUMPRODUCT((Z482&lt;$Z$2:$Z$225)/COUNTIF($Z$2:$Z$225,$Z$2:$Z$225))+1</f>
        <v>90.999999999999957</v>
      </c>
    </row>
    <row r="483" spans="1:27" x14ac:dyDescent="0.15">
      <c r="A483" t="str">
        <f>CLEAN('2025 Original'!A420)</f>
        <v>Porsche AG</v>
      </c>
      <c r="B483" t="str">
        <f>CLEAN('2025 Original'!B420)</f>
        <v>Porsche</v>
      </c>
      <c r="C483" t="str">
        <f>CLEAN('2025 Original'!C420)</f>
        <v>911 Carrera, Carrera Cabriolet</v>
      </c>
      <c r="D483" t="str">
        <f>CLEAN('2025 Original'!D420)</f>
        <v>PC</v>
      </c>
      <c r="E483" t="str">
        <f>CLEAN('2025 Original'!E420)</f>
        <v>0</v>
      </c>
      <c r="F483" t="str">
        <f>CLEAN('2025 Original'!F420)</f>
        <v>75% G</v>
      </c>
      <c r="G483" t="str">
        <f>CLEAN('2025 Original'!G420)</f>
        <v/>
      </c>
      <c r="H483" t="str">
        <f>CLEAN('2025 Original'!H420)</f>
        <v>G</v>
      </c>
      <c r="I483" t="str">
        <f>CLEAN('2025 Original'!I420)</f>
        <v/>
      </c>
      <c r="J483" t="str">
        <f>CLEAN('2025 Original'!J420)</f>
        <v>G</v>
      </c>
      <c r="K483" t="str">
        <f>CLEAN('2025 Original'!K420)</f>
        <v/>
      </c>
      <c r="L483" t="str">
        <f>CLEAN('2025 Original'!L420)</f>
        <v>G</v>
      </c>
      <c r="M483" t="str">
        <f>CLEAN('2025 Original'!M420)</f>
        <v/>
      </c>
      <c r="N483" t="str">
        <f t="shared" si="84"/>
        <v>0</v>
      </c>
      <c r="O483" s="70">
        <f t="shared" si="85"/>
        <v>0</v>
      </c>
      <c r="P483">
        <f t="shared" si="86"/>
        <v>0</v>
      </c>
      <c r="Q483">
        <f t="shared" si="87"/>
        <v>0</v>
      </c>
      <c r="S483">
        <f t="shared" si="88"/>
        <v>0</v>
      </c>
      <c r="T483">
        <f t="shared" si="89"/>
        <v>0</v>
      </c>
      <c r="U483">
        <f t="shared" si="90"/>
        <v>0</v>
      </c>
      <c r="V483">
        <f t="shared" si="91"/>
        <v>0</v>
      </c>
      <c r="W483">
        <f t="shared" si="92"/>
        <v>0</v>
      </c>
      <c r="X483">
        <f t="shared" si="93"/>
        <v>0</v>
      </c>
      <c r="Y483">
        <f t="shared" si="94"/>
        <v>0</v>
      </c>
      <c r="Z483">
        <f t="shared" si="95"/>
        <v>0</v>
      </c>
      <c r="AA483" cm="1">
        <f t="array" ref="AA483">SUMPRODUCT((Z483&lt;$Z$2:$Z$225)/COUNTIF($Z$2:$Z$225,$Z$2:$Z$225))+1</f>
        <v>90.999999999999957</v>
      </c>
    </row>
    <row r="484" spans="1:27" x14ac:dyDescent="0.15">
      <c r="A484" t="str">
        <f>CLEAN('2025 Original'!A421)</f>
        <v>Porsche AG</v>
      </c>
      <c r="B484" t="str">
        <f>CLEAN('2025 Original'!B421)</f>
        <v>Porsche</v>
      </c>
      <c r="C484" t="str">
        <f>CLEAN('2025 Original'!C421)</f>
        <v>911 GT3 RS</v>
      </c>
      <c r="D484" t="str">
        <f>CLEAN('2025 Original'!D421)</f>
        <v>PC</v>
      </c>
      <c r="E484" t="str">
        <f>CLEAN('2025 Original'!E421)</f>
        <v>0</v>
      </c>
      <c r="F484" t="str">
        <f>CLEAN('2025 Original'!F421)</f>
        <v>60% G</v>
      </c>
      <c r="G484" t="str">
        <f>CLEAN('2025 Original'!G421)</f>
        <v/>
      </c>
      <c r="H484" t="str">
        <f>CLEAN('2025 Original'!H421)</f>
        <v>G</v>
      </c>
      <c r="I484" t="str">
        <f>CLEAN('2025 Original'!I421)</f>
        <v/>
      </c>
      <c r="J484" t="str">
        <f>CLEAN('2025 Original'!J421)</f>
        <v>G</v>
      </c>
      <c r="K484" t="str">
        <f>CLEAN('2025 Original'!K421)</f>
        <v/>
      </c>
      <c r="L484" t="str">
        <f>CLEAN('2025 Original'!L421)</f>
        <v>G</v>
      </c>
      <c r="M484" t="str">
        <f>CLEAN('2025 Original'!M421)</f>
        <v/>
      </c>
      <c r="N484" t="str">
        <f t="shared" si="84"/>
        <v>0</v>
      </c>
      <c r="O484" s="70">
        <f t="shared" si="85"/>
        <v>0</v>
      </c>
      <c r="P484">
        <f t="shared" si="86"/>
        <v>0</v>
      </c>
      <c r="Q484">
        <f t="shared" si="87"/>
        <v>0</v>
      </c>
      <c r="S484">
        <f t="shared" si="88"/>
        <v>0</v>
      </c>
      <c r="T484">
        <f t="shared" si="89"/>
        <v>0</v>
      </c>
      <c r="U484">
        <f t="shared" si="90"/>
        <v>0</v>
      </c>
      <c r="V484">
        <f t="shared" si="91"/>
        <v>0</v>
      </c>
      <c r="W484">
        <f t="shared" si="92"/>
        <v>0</v>
      </c>
      <c r="X484">
        <f t="shared" si="93"/>
        <v>0</v>
      </c>
      <c r="Y484">
        <f t="shared" si="94"/>
        <v>0</v>
      </c>
      <c r="Z484">
        <f t="shared" si="95"/>
        <v>0</v>
      </c>
      <c r="AA484" cm="1">
        <f t="array" ref="AA484">SUMPRODUCT((Z484&lt;$Z$2:$Z$225)/COUNTIF($Z$2:$Z$225,$Z$2:$Z$225))+1</f>
        <v>90.999999999999957</v>
      </c>
    </row>
    <row r="485" spans="1:27" x14ac:dyDescent="0.15">
      <c r="A485" t="str">
        <f>CLEAN('2025 Original'!A422)</f>
        <v>Porsche AG</v>
      </c>
      <c r="B485" t="str">
        <f>CLEAN('2025 Original'!B422)</f>
        <v>Porsche</v>
      </c>
      <c r="C485" t="str">
        <f>CLEAN('2025 Original'!C422)</f>
        <v>911 Turbo, Turbo S,Turbo Cab, Turbo S Cab</v>
      </c>
      <c r="D485" t="str">
        <f>CLEAN('2025 Original'!D422)</f>
        <v>PC</v>
      </c>
      <c r="E485" t="str">
        <f>CLEAN('2025 Original'!E422)</f>
        <v>0</v>
      </c>
      <c r="F485" t="str">
        <f>CLEAN('2025 Original'!F422)</f>
        <v>70% G</v>
      </c>
      <c r="G485" t="str">
        <f>CLEAN('2025 Original'!G422)</f>
        <v/>
      </c>
      <c r="H485" t="str">
        <f>CLEAN('2025 Original'!H422)</f>
        <v>G</v>
      </c>
      <c r="I485" t="str">
        <f>CLEAN('2025 Original'!I422)</f>
        <v/>
      </c>
      <c r="J485" t="str">
        <f>CLEAN('2025 Original'!J422)</f>
        <v>G</v>
      </c>
      <c r="K485" t="str">
        <f>CLEAN('2025 Original'!K422)</f>
        <v/>
      </c>
      <c r="L485" t="str">
        <f>CLEAN('2025 Original'!L422)</f>
        <v>G</v>
      </c>
      <c r="M485" t="str">
        <f>CLEAN('2025 Original'!M422)</f>
        <v/>
      </c>
      <c r="N485" t="str">
        <f t="shared" si="84"/>
        <v>0</v>
      </c>
      <c r="O485" s="70">
        <f t="shared" si="85"/>
        <v>0</v>
      </c>
      <c r="P485">
        <f t="shared" si="86"/>
        <v>0</v>
      </c>
      <c r="Q485">
        <f t="shared" si="87"/>
        <v>0</v>
      </c>
      <c r="S485">
        <f t="shared" si="88"/>
        <v>0</v>
      </c>
      <c r="T485">
        <f t="shared" si="89"/>
        <v>0</v>
      </c>
      <c r="U485">
        <f t="shared" si="90"/>
        <v>0</v>
      </c>
      <c r="V485">
        <f t="shared" si="91"/>
        <v>0</v>
      </c>
      <c r="W485">
        <f t="shared" si="92"/>
        <v>0</v>
      </c>
      <c r="X485">
        <f t="shared" si="93"/>
        <v>0</v>
      </c>
      <c r="Y485">
        <f t="shared" si="94"/>
        <v>0</v>
      </c>
      <c r="Z485">
        <f t="shared" si="95"/>
        <v>0</v>
      </c>
      <c r="AA485" cm="1">
        <f t="array" ref="AA485">SUMPRODUCT((Z485&lt;$Z$2:$Z$225)/COUNTIF($Z$2:$Z$225,$Z$2:$Z$225))+1</f>
        <v>90.999999999999957</v>
      </c>
    </row>
    <row r="486" spans="1:27" x14ac:dyDescent="0.15">
      <c r="A486" t="str">
        <f>CLEAN('2025 Original'!A423)</f>
        <v>Porsche AG</v>
      </c>
      <c r="B486" t="str">
        <f>CLEAN('2025 Original'!B423)</f>
        <v>Porsche</v>
      </c>
      <c r="C486" t="str">
        <f>CLEAN('2025 Original'!C423)</f>
        <v>Cayenne E-Hybrid, S EHybrid, E-Hybrid Coupe</v>
      </c>
      <c r="D486" t="str">
        <f>CLEAN('2025 Original'!D423)</f>
        <v>MPV</v>
      </c>
      <c r="E486" t="str">
        <f>CLEAN('2025 Original'!E423)</f>
        <v>0</v>
      </c>
      <c r="F486" t="str">
        <f>CLEAN('2025 Original'!F423)</f>
        <v>30% G</v>
      </c>
      <c r="G486" t="str">
        <f>CLEAN('2025 Original'!G423)</f>
        <v>25% H</v>
      </c>
      <c r="H486" t="str">
        <f>CLEAN('2025 Original'!H423)</f>
        <v>SL</v>
      </c>
      <c r="I486" t="str">
        <f>CLEAN('2025 Original'!I423)</f>
        <v/>
      </c>
      <c r="J486" t="str">
        <f>CLEAN('2025 Original'!J423)</f>
        <v>H</v>
      </c>
      <c r="K486" t="str">
        <f>CLEAN('2025 Original'!K423)</f>
        <v/>
      </c>
      <c r="L486" t="str">
        <f>CLEAN('2025 Original'!L423)</f>
        <v>G</v>
      </c>
      <c r="M486" t="str">
        <f>CLEAN('2025 Original'!M423)</f>
        <v/>
      </c>
      <c r="N486" t="str">
        <f t="shared" si="84"/>
        <v>0</v>
      </c>
      <c r="O486" s="70">
        <f t="shared" si="85"/>
        <v>0</v>
      </c>
      <c r="P486">
        <f t="shared" si="86"/>
        <v>0</v>
      </c>
      <c r="Q486">
        <f t="shared" si="87"/>
        <v>0</v>
      </c>
      <c r="S486">
        <f t="shared" si="88"/>
        <v>0</v>
      </c>
      <c r="T486">
        <f t="shared" si="89"/>
        <v>0</v>
      </c>
      <c r="U486">
        <f t="shared" si="90"/>
        <v>0</v>
      </c>
      <c r="V486">
        <f t="shared" si="91"/>
        <v>0</v>
      </c>
      <c r="W486">
        <f t="shared" si="92"/>
        <v>0</v>
      </c>
      <c r="X486">
        <f t="shared" si="93"/>
        <v>0</v>
      </c>
      <c r="Y486">
        <f t="shared" si="94"/>
        <v>0</v>
      </c>
      <c r="Z486">
        <f t="shared" si="95"/>
        <v>0</v>
      </c>
      <c r="AA486" cm="1">
        <f t="array" ref="AA486">SUMPRODUCT((Z486&lt;$Z$2:$Z$225)/COUNTIF($Z$2:$Z$225,$Z$2:$Z$225))+1</f>
        <v>90.999999999999957</v>
      </c>
    </row>
    <row r="487" spans="1:27" x14ac:dyDescent="0.15">
      <c r="A487" t="str">
        <f>CLEAN('2025 Original'!A424)</f>
        <v>Porsche AG</v>
      </c>
      <c r="B487" t="str">
        <f>CLEAN('2025 Original'!B424)</f>
        <v>Porsche</v>
      </c>
      <c r="C487" t="str">
        <f>CLEAN('2025 Original'!C424)</f>
        <v>Cayenne S E-Hybrid Coupe</v>
      </c>
      <c r="D487" t="str">
        <f>CLEAN('2025 Original'!D424)</f>
        <v>MPV</v>
      </c>
      <c r="E487" t="str">
        <f>CLEAN('2025 Original'!E424)</f>
        <v>0</v>
      </c>
      <c r="F487" t="str">
        <f>CLEAN('2025 Original'!F424)</f>
        <v>30% SL</v>
      </c>
      <c r="G487" t="str">
        <f>CLEAN('2025 Original'!G424)</f>
        <v>25% H</v>
      </c>
      <c r="H487" t="str">
        <f>CLEAN('2025 Original'!H424)</f>
        <v>SL</v>
      </c>
      <c r="I487" t="str">
        <f>CLEAN('2025 Original'!I424)</f>
        <v/>
      </c>
      <c r="J487" t="str">
        <f>CLEAN('2025 Original'!J424)</f>
        <v>H</v>
      </c>
      <c r="K487" t="str">
        <f>CLEAN('2025 Original'!K424)</f>
        <v/>
      </c>
      <c r="L487" t="str">
        <f>CLEAN('2025 Original'!L424)</f>
        <v>G</v>
      </c>
      <c r="M487" t="str">
        <f>CLEAN('2025 Original'!M424)</f>
        <v/>
      </c>
      <c r="N487" t="str">
        <f t="shared" si="84"/>
        <v>0</v>
      </c>
      <c r="O487" s="70">
        <f t="shared" si="85"/>
        <v>0</v>
      </c>
      <c r="P487">
        <f t="shared" si="86"/>
        <v>0</v>
      </c>
      <c r="Q487">
        <f t="shared" si="87"/>
        <v>0</v>
      </c>
      <c r="S487">
        <f t="shared" si="88"/>
        <v>0</v>
      </c>
      <c r="T487">
        <f t="shared" si="89"/>
        <v>0</v>
      </c>
      <c r="U487">
        <f t="shared" si="90"/>
        <v>0</v>
      </c>
      <c r="V487">
        <f t="shared" si="91"/>
        <v>0</v>
      </c>
      <c r="W487">
        <f t="shared" si="92"/>
        <v>0</v>
      </c>
      <c r="X487">
        <f t="shared" si="93"/>
        <v>0</v>
      </c>
      <c r="Y487">
        <f t="shared" si="94"/>
        <v>0</v>
      </c>
      <c r="Z487">
        <f t="shared" si="95"/>
        <v>0</v>
      </c>
      <c r="AA487" cm="1">
        <f t="array" ref="AA487">SUMPRODUCT((Z487&lt;$Z$2:$Z$225)/COUNTIF($Z$2:$Z$225,$Z$2:$Z$225))+1</f>
        <v>90.999999999999957</v>
      </c>
    </row>
    <row r="488" spans="1:27" x14ac:dyDescent="0.15">
      <c r="A488" t="str">
        <f>CLEAN('2025 Original'!A425)</f>
        <v>Porsche AG</v>
      </c>
      <c r="B488" t="str">
        <f>CLEAN('2025 Original'!B425)</f>
        <v>Porsche</v>
      </c>
      <c r="C488" t="str">
        <f>CLEAN('2025 Original'!C425)</f>
        <v>Cayenne S, S Coupe, GTS, GTS Coupe</v>
      </c>
      <c r="D488" t="str">
        <f>CLEAN('2025 Original'!D425)</f>
        <v>MPV</v>
      </c>
      <c r="E488" t="str">
        <f>CLEAN('2025 Original'!E425)</f>
        <v>0</v>
      </c>
      <c r="F488" t="str">
        <f>CLEAN('2025 Original'!F425)</f>
        <v>45% G</v>
      </c>
      <c r="G488" t="str">
        <f>CLEAN('2025 Original'!G425)</f>
        <v>25% SL</v>
      </c>
      <c r="H488" t="str">
        <f>CLEAN('2025 Original'!H425)</f>
        <v>SL</v>
      </c>
      <c r="I488" t="str">
        <f>CLEAN('2025 Original'!I425)</f>
        <v/>
      </c>
      <c r="J488" t="str">
        <f>CLEAN('2025 Original'!J425)</f>
        <v>G</v>
      </c>
      <c r="K488" t="str">
        <f>CLEAN('2025 Original'!K425)</f>
        <v/>
      </c>
      <c r="L488" t="str">
        <f>CLEAN('2025 Original'!L425)</f>
        <v>H</v>
      </c>
      <c r="M488" t="str">
        <f>CLEAN('2025 Original'!M425)</f>
        <v/>
      </c>
      <c r="N488" t="str">
        <f t="shared" si="84"/>
        <v>0</v>
      </c>
      <c r="O488" s="70">
        <f t="shared" si="85"/>
        <v>0</v>
      </c>
      <c r="P488">
        <f t="shared" si="86"/>
        <v>0</v>
      </c>
      <c r="Q488">
        <f t="shared" si="87"/>
        <v>0</v>
      </c>
      <c r="S488">
        <f t="shared" si="88"/>
        <v>0</v>
      </c>
      <c r="T488">
        <f t="shared" si="89"/>
        <v>0</v>
      </c>
      <c r="U488">
        <f t="shared" si="90"/>
        <v>0</v>
      </c>
      <c r="V488">
        <f t="shared" si="91"/>
        <v>0</v>
      </c>
      <c r="W488">
        <f t="shared" si="92"/>
        <v>0</v>
      </c>
      <c r="X488">
        <f t="shared" si="93"/>
        <v>0</v>
      </c>
      <c r="Y488">
        <f t="shared" si="94"/>
        <v>0</v>
      </c>
      <c r="Z488">
        <f t="shared" si="95"/>
        <v>0</v>
      </c>
      <c r="AA488" cm="1">
        <f t="array" ref="AA488">SUMPRODUCT((Z488&lt;$Z$2:$Z$225)/COUNTIF($Z$2:$Z$225,$Z$2:$Z$225))+1</f>
        <v>90.999999999999957</v>
      </c>
    </row>
    <row r="489" spans="1:27" x14ac:dyDescent="0.15">
      <c r="A489" t="str">
        <f>CLEAN('2025 Original'!A426)</f>
        <v>Porsche AG</v>
      </c>
      <c r="B489" t="str">
        <f>CLEAN('2025 Original'!B426)</f>
        <v>Porsche</v>
      </c>
      <c r="C489" t="str">
        <f>CLEAN('2025 Original'!C426)</f>
        <v>Cayenne Turbo E- Hybrid</v>
      </c>
      <c r="D489" t="str">
        <f>CLEAN('2025 Original'!D426)</f>
        <v>MPV</v>
      </c>
      <c r="E489" t="str">
        <f>CLEAN('2025 Original'!E426)</f>
        <v>0</v>
      </c>
      <c r="F489" t="str">
        <f>CLEAN('2025 Original'!F426)</f>
        <v>45% G</v>
      </c>
      <c r="G489" t="str">
        <f>CLEAN('2025 Original'!G426)</f>
        <v>20% SL</v>
      </c>
      <c r="H489" t="str">
        <f>CLEAN('2025 Original'!H426)</f>
        <v>SL</v>
      </c>
      <c r="I489" t="str">
        <f>CLEAN('2025 Original'!I426)</f>
        <v/>
      </c>
      <c r="J489" t="str">
        <f>CLEAN('2025 Original'!J426)</f>
        <v>G</v>
      </c>
      <c r="K489" t="str">
        <f>CLEAN('2025 Original'!K426)</f>
        <v/>
      </c>
      <c r="L489" t="str">
        <f>CLEAN('2025 Original'!L426)</f>
        <v>H</v>
      </c>
      <c r="M489" t="str">
        <f>CLEAN('2025 Original'!M426)</f>
        <v/>
      </c>
      <c r="N489" t="str">
        <f t="shared" si="84"/>
        <v>0</v>
      </c>
      <c r="O489" s="70">
        <f t="shared" si="85"/>
        <v>0</v>
      </c>
      <c r="P489">
        <f t="shared" si="86"/>
        <v>0</v>
      </c>
      <c r="Q489">
        <f t="shared" si="87"/>
        <v>0</v>
      </c>
      <c r="S489">
        <f t="shared" si="88"/>
        <v>0</v>
      </c>
      <c r="T489">
        <f t="shared" si="89"/>
        <v>0</v>
      </c>
      <c r="U489">
        <f t="shared" si="90"/>
        <v>0</v>
      </c>
      <c r="V489">
        <f t="shared" si="91"/>
        <v>0</v>
      </c>
      <c r="W489">
        <f t="shared" si="92"/>
        <v>0</v>
      </c>
      <c r="X489">
        <f t="shared" si="93"/>
        <v>0</v>
      </c>
      <c r="Y489">
        <f t="shared" si="94"/>
        <v>0</v>
      </c>
      <c r="Z489">
        <f t="shared" si="95"/>
        <v>0</v>
      </c>
      <c r="AA489" cm="1">
        <f t="array" ref="AA489">SUMPRODUCT((Z489&lt;$Z$2:$Z$225)/COUNTIF($Z$2:$Z$225,$Z$2:$Z$225))+1</f>
        <v>90.999999999999957</v>
      </c>
    </row>
    <row r="490" spans="1:27" x14ac:dyDescent="0.15">
      <c r="A490" t="str">
        <f>CLEAN('2025 Original'!A427)</f>
        <v>Porsche AG</v>
      </c>
      <c r="B490" t="str">
        <f>CLEAN('2025 Original'!B427)</f>
        <v>Porsche</v>
      </c>
      <c r="C490" t="str">
        <f>CLEAN('2025 Original'!C427)</f>
        <v>Cayenne Turbo E- Hybrid Coupe</v>
      </c>
      <c r="D490" t="str">
        <f>CLEAN('2025 Original'!D427)</f>
        <v>MPV</v>
      </c>
      <c r="E490" t="str">
        <f>CLEAN('2025 Original'!E427)</f>
        <v>0</v>
      </c>
      <c r="F490" t="str">
        <f>CLEAN('2025 Original'!F427)</f>
        <v>45% G</v>
      </c>
      <c r="G490" t="str">
        <f>CLEAN('2025 Original'!G427)</f>
        <v>20% SL</v>
      </c>
      <c r="H490" t="str">
        <f>CLEAN('2025 Original'!H427)</f>
        <v>SL</v>
      </c>
      <c r="I490" t="str">
        <f>CLEAN('2025 Original'!I427)</f>
        <v/>
      </c>
      <c r="J490" t="str">
        <f>CLEAN('2025 Original'!J427)</f>
        <v>G</v>
      </c>
      <c r="K490" t="str">
        <f>CLEAN('2025 Original'!K427)</f>
        <v/>
      </c>
      <c r="L490" t="str">
        <f>CLEAN('2025 Original'!L427)</f>
        <v>G</v>
      </c>
      <c r="M490" t="str">
        <f>CLEAN('2025 Original'!M427)</f>
        <v/>
      </c>
      <c r="N490" t="str">
        <f t="shared" si="84"/>
        <v>0</v>
      </c>
      <c r="O490" s="70">
        <f t="shared" si="85"/>
        <v>0</v>
      </c>
      <c r="P490">
        <f t="shared" si="86"/>
        <v>0</v>
      </c>
      <c r="Q490">
        <f t="shared" si="87"/>
        <v>0</v>
      </c>
      <c r="S490">
        <f t="shared" si="88"/>
        <v>0</v>
      </c>
      <c r="T490">
        <f t="shared" si="89"/>
        <v>0</v>
      </c>
      <c r="U490">
        <f t="shared" si="90"/>
        <v>0</v>
      </c>
      <c r="V490">
        <f t="shared" si="91"/>
        <v>0</v>
      </c>
      <c r="W490">
        <f t="shared" si="92"/>
        <v>0</v>
      </c>
      <c r="X490">
        <f t="shared" si="93"/>
        <v>0</v>
      </c>
      <c r="Y490">
        <f t="shared" si="94"/>
        <v>0</v>
      </c>
      <c r="Z490">
        <f t="shared" si="95"/>
        <v>0</v>
      </c>
      <c r="AA490" cm="1">
        <f t="array" ref="AA490">SUMPRODUCT((Z490&lt;$Z$2:$Z$225)/COUNTIF($Z$2:$Z$225,$Z$2:$Z$225))+1</f>
        <v>90.999999999999957</v>
      </c>
    </row>
    <row r="491" spans="1:27" x14ac:dyDescent="0.15">
      <c r="A491" t="str">
        <f>CLEAN('2025 Original'!A428)</f>
        <v>Porsche AG</v>
      </c>
      <c r="B491" t="str">
        <f>CLEAN('2025 Original'!B428)</f>
        <v>Porsche</v>
      </c>
      <c r="C491" t="str">
        <f>CLEAN('2025 Original'!C428)</f>
        <v>Cayenne Turbo GT</v>
      </c>
      <c r="D491" t="str">
        <f>CLEAN('2025 Original'!D428)</f>
        <v>MPV</v>
      </c>
      <c r="E491" t="str">
        <f>CLEAN('2025 Original'!E428)</f>
        <v>0</v>
      </c>
      <c r="F491" t="str">
        <f>CLEAN('2025 Original'!F428)</f>
        <v>50% G</v>
      </c>
      <c r="G491" t="str">
        <f>CLEAN('2025 Original'!G428)</f>
        <v>20% SL</v>
      </c>
      <c r="H491" t="str">
        <f>CLEAN('2025 Original'!H428)</f>
        <v>SL</v>
      </c>
      <c r="I491" t="str">
        <f>CLEAN('2025 Original'!I428)</f>
        <v/>
      </c>
      <c r="J491" t="str">
        <f>CLEAN('2025 Original'!J428)</f>
        <v>G</v>
      </c>
      <c r="K491" t="str">
        <f>CLEAN('2025 Original'!K428)</f>
        <v/>
      </c>
      <c r="L491" t="str">
        <f>CLEAN('2025 Original'!L428)</f>
        <v>G</v>
      </c>
      <c r="M491" t="str">
        <f>CLEAN('2025 Original'!M428)</f>
        <v/>
      </c>
      <c r="N491" t="str">
        <f t="shared" si="84"/>
        <v>0</v>
      </c>
      <c r="O491" s="70">
        <f t="shared" si="85"/>
        <v>0</v>
      </c>
      <c r="P491">
        <f t="shared" si="86"/>
        <v>0</v>
      </c>
      <c r="Q491">
        <f t="shared" si="87"/>
        <v>0</v>
      </c>
      <c r="S491">
        <f t="shared" si="88"/>
        <v>0</v>
      </c>
      <c r="T491">
        <f t="shared" si="89"/>
        <v>0</v>
      </c>
      <c r="U491">
        <f t="shared" si="90"/>
        <v>0</v>
      </c>
      <c r="V491">
        <f t="shared" si="91"/>
        <v>0</v>
      </c>
      <c r="W491">
        <f t="shared" si="92"/>
        <v>0</v>
      </c>
      <c r="X491">
        <f t="shared" si="93"/>
        <v>0</v>
      </c>
      <c r="Y491">
        <f t="shared" si="94"/>
        <v>0</v>
      </c>
      <c r="Z491">
        <f t="shared" si="95"/>
        <v>0</v>
      </c>
      <c r="AA491" cm="1">
        <f t="array" ref="AA491">SUMPRODUCT((Z491&lt;$Z$2:$Z$225)/COUNTIF($Z$2:$Z$225,$Z$2:$Z$225))+1</f>
        <v>90.999999999999957</v>
      </c>
    </row>
    <row r="492" spans="1:27" x14ac:dyDescent="0.15">
      <c r="A492" t="str">
        <f>CLEAN('2025 Original'!A429)</f>
        <v>Porsche AG</v>
      </c>
      <c r="B492" t="str">
        <f>CLEAN('2025 Original'!B429)</f>
        <v>Porsche</v>
      </c>
      <c r="C492" t="str">
        <f>CLEAN('2025 Original'!C429)</f>
        <v>Cayenne, Coupe</v>
      </c>
      <c r="D492" t="str">
        <f>CLEAN('2025 Original'!D429)</f>
        <v>MPV</v>
      </c>
      <c r="E492" t="str">
        <f>CLEAN('2025 Original'!E429)</f>
        <v>0</v>
      </c>
      <c r="F492" t="str">
        <f>CLEAN('2025 Original'!F429)</f>
        <v>30% SL</v>
      </c>
      <c r="G492" t="str">
        <f>CLEAN('2025 Original'!G429)</f>
        <v>25% H</v>
      </c>
      <c r="H492" t="str">
        <f>CLEAN('2025 Original'!H429)</f>
        <v>SL</v>
      </c>
      <c r="I492" t="str">
        <f>CLEAN('2025 Original'!I429)</f>
        <v/>
      </c>
      <c r="J492" t="str">
        <f>CLEAN('2025 Original'!J429)</f>
        <v>H</v>
      </c>
      <c r="K492" t="str">
        <f>CLEAN('2025 Original'!K429)</f>
        <v/>
      </c>
      <c r="L492" t="str">
        <f>CLEAN('2025 Original'!L429)</f>
        <v>H</v>
      </c>
      <c r="M492" t="str">
        <f>CLEAN('2025 Original'!M429)</f>
        <v/>
      </c>
      <c r="N492" t="str">
        <f t="shared" si="84"/>
        <v>0</v>
      </c>
      <c r="O492" s="70">
        <f t="shared" si="85"/>
        <v>0</v>
      </c>
      <c r="P492">
        <f t="shared" si="86"/>
        <v>0</v>
      </c>
      <c r="Q492">
        <f t="shared" si="87"/>
        <v>0</v>
      </c>
      <c r="S492">
        <f t="shared" si="88"/>
        <v>0</v>
      </c>
      <c r="T492">
        <f t="shared" si="89"/>
        <v>0</v>
      </c>
      <c r="U492">
        <f t="shared" si="90"/>
        <v>0</v>
      </c>
      <c r="V492">
        <f t="shared" si="91"/>
        <v>0</v>
      </c>
      <c r="W492">
        <f t="shared" si="92"/>
        <v>0</v>
      </c>
      <c r="X492">
        <f t="shared" si="93"/>
        <v>0</v>
      </c>
      <c r="Y492">
        <f t="shared" si="94"/>
        <v>0</v>
      </c>
      <c r="Z492">
        <f t="shared" si="95"/>
        <v>0</v>
      </c>
      <c r="AA492" cm="1">
        <f t="array" ref="AA492">SUMPRODUCT((Z492&lt;$Z$2:$Z$225)/COUNTIF($Z$2:$Z$225,$Z$2:$Z$225))+1</f>
        <v>90.999999999999957</v>
      </c>
    </row>
    <row r="493" spans="1:27" x14ac:dyDescent="0.15">
      <c r="A493" t="str">
        <f>CLEAN('2025 Original'!A430)</f>
        <v>Porsche AG</v>
      </c>
      <c r="B493" t="str">
        <f>CLEAN('2025 Original'!B430)</f>
        <v>Porsche</v>
      </c>
      <c r="C493" t="str">
        <f>CLEAN('2025 Original'!C430)</f>
        <v>Macan 4 Electric</v>
      </c>
      <c r="D493" t="str">
        <f>CLEAN('2025 Original'!D430)</f>
        <v>MPV</v>
      </c>
      <c r="E493" t="str">
        <f>CLEAN('2025 Original'!E430)</f>
        <v>0</v>
      </c>
      <c r="F493" t="str">
        <f>CLEAN('2025 Original'!F430)</f>
        <v>45% G</v>
      </c>
      <c r="G493" t="str">
        <f>CLEAN('2025 Original'!G430)</f>
        <v>20% H</v>
      </c>
      <c r="H493" t="str">
        <f>CLEAN('2025 Original'!H430)</f>
        <v>G</v>
      </c>
      <c r="I493" t="str">
        <f>CLEAN('2025 Original'!I430)</f>
        <v/>
      </c>
      <c r="J493" t="str">
        <f>CLEAN('2025 Original'!J430)</f>
        <v>G</v>
      </c>
      <c r="K493" t="str">
        <f>CLEAN('2025 Original'!K430)</f>
        <v/>
      </c>
      <c r="L493" t="str">
        <f>CLEAN('2025 Original'!L430)</f>
        <v>G</v>
      </c>
      <c r="M493" t="str">
        <f>CLEAN('2025 Original'!M430)</f>
        <v/>
      </c>
      <c r="N493" t="str">
        <f t="shared" si="84"/>
        <v>0</v>
      </c>
      <c r="O493" s="70">
        <f t="shared" si="85"/>
        <v>0</v>
      </c>
      <c r="P493">
        <f t="shared" si="86"/>
        <v>0</v>
      </c>
      <c r="Q493">
        <f t="shared" si="87"/>
        <v>0</v>
      </c>
      <c r="S493">
        <f t="shared" si="88"/>
        <v>0</v>
      </c>
      <c r="T493">
        <f t="shared" si="89"/>
        <v>0</v>
      </c>
      <c r="U493">
        <f t="shared" si="90"/>
        <v>0</v>
      </c>
      <c r="V493">
        <f t="shared" si="91"/>
        <v>0</v>
      </c>
      <c r="W493">
        <f t="shared" si="92"/>
        <v>0</v>
      </c>
      <c r="X493">
        <f t="shared" si="93"/>
        <v>0</v>
      </c>
      <c r="Y493">
        <f t="shared" si="94"/>
        <v>0</v>
      </c>
      <c r="Z493">
        <f t="shared" si="95"/>
        <v>0</v>
      </c>
      <c r="AA493" cm="1">
        <f t="array" ref="AA493">SUMPRODUCT((Z493&lt;$Z$2:$Z$225)/COUNTIF($Z$2:$Z$225,$Z$2:$Z$225))+1</f>
        <v>90.999999999999957</v>
      </c>
    </row>
    <row r="494" spans="1:27" x14ac:dyDescent="0.15">
      <c r="A494" t="str">
        <f>CLEAN('2025 Original'!A431)</f>
        <v>Porsche AG</v>
      </c>
      <c r="B494" t="str">
        <f>CLEAN('2025 Original'!B431)</f>
        <v>Porsche</v>
      </c>
      <c r="C494" t="str">
        <f>CLEAN('2025 Original'!C431)</f>
        <v>Macan 4S Electric</v>
      </c>
      <c r="D494" t="str">
        <f>CLEAN('2025 Original'!D431)</f>
        <v>MPV</v>
      </c>
      <c r="E494" t="str">
        <f>CLEAN('2025 Original'!E431)</f>
        <v>0</v>
      </c>
      <c r="F494" t="str">
        <f>CLEAN('2025 Original'!F431)</f>
        <v>50% G</v>
      </c>
      <c r="G494" t="str">
        <f>CLEAN('2025 Original'!G431)</f>
        <v>25% SL</v>
      </c>
      <c r="H494" t="str">
        <f>CLEAN('2025 Original'!H431)</f>
        <v>G</v>
      </c>
      <c r="I494" t="str">
        <f>CLEAN('2025 Original'!I431)</f>
        <v/>
      </c>
      <c r="J494" t="str">
        <f>CLEAN('2025 Original'!J431)</f>
        <v>G</v>
      </c>
      <c r="K494" t="str">
        <f>CLEAN('2025 Original'!K431)</f>
        <v/>
      </c>
      <c r="L494" t="str">
        <f>CLEAN('2025 Original'!L431)</f>
        <v>G</v>
      </c>
      <c r="M494" t="str">
        <f>CLEAN('2025 Original'!M431)</f>
        <v/>
      </c>
      <c r="N494" t="str">
        <f t="shared" si="84"/>
        <v>0</v>
      </c>
      <c r="O494" s="70">
        <f t="shared" si="85"/>
        <v>0</v>
      </c>
      <c r="P494">
        <f t="shared" si="86"/>
        <v>0</v>
      </c>
      <c r="Q494">
        <f t="shared" si="87"/>
        <v>0</v>
      </c>
      <c r="S494">
        <f t="shared" si="88"/>
        <v>0</v>
      </c>
      <c r="T494">
        <f t="shared" si="89"/>
        <v>0</v>
      </c>
      <c r="U494">
        <f t="shared" si="90"/>
        <v>0</v>
      </c>
      <c r="V494">
        <f t="shared" si="91"/>
        <v>0</v>
      </c>
      <c r="W494">
        <f t="shared" si="92"/>
        <v>0</v>
      </c>
      <c r="X494">
        <f t="shared" si="93"/>
        <v>0</v>
      </c>
      <c r="Y494">
        <f t="shared" si="94"/>
        <v>0</v>
      </c>
      <c r="Z494">
        <f t="shared" si="95"/>
        <v>0</v>
      </c>
      <c r="AA494" cm="1">
        <f t="array" ref="AA494">SUMPRODUCT((Z494&lt;$Z$2:$Z$225)/COUNTIF($Z$2:$Z$225,$Z$2:$Z$225))+1</f>
        <v>90.999999999999957</v>
      </c>
    </row>
    <row r="495" spans="1:27" x14ac:dyDescent="0.15">
      <c r="A495" t="str">
        <f>CLEAN('2025 Original'!A432)</f>
        <v>Porsche AG</v>
      </c>
      <c r="B495" t="str">
        <f>CLEAN('2025 Original'!B432)</f>
        <v>Porsche</v>
      </c>
      <c r="C495" t="str">
        <f>CLEAN('2025 Original'!C432)</f>
        <v>Macan Electric</v>
      </c>
      <c r="D495" t="str">
        <f>CLEAN('2025 Original'!D432)</f>
        <v>MPV</v>
      </c>
      <c r="E495" t="str">
        <f>CLEAN('2025 Original'!E432)</f>
        <v>0</v>
      </c>
      <c r="F495" t="str">
        <f>CLEAN('2025 Original'!F432)</f>
        <v>45% G</v>
      </c>
      <c r="G495" t="str">
        <f>CLEAN('2025 Original'!G432)</f>
        <v/>
      </c>
      <c r="H495" t="str">
        <f>CLEAN('2025 Original'!H432)</f>
        <v>G</v>
      </c>
      <c r="I495" t="str">
        <f>CLEAN('2025 Original'!I432)</f>
        <v/>
      </c>
      <c r="J495" t="str">
        <f>CLEAN('2025 Original'!J432)</f>
        <v>G</v>
      </c>
      <c r="K495" t="str">
        <f>CLEAN('2025 Original'!K432)</f>
        <v/>
      </c>
      <c r="L495" t="str">
        <f>CLEAN('2025 Original'!L432)</f>
        <v>G</v>
      </c>
      <c r="M495" t="str">
        <f>CLEAN('2025 Original'!M432)</f>
        <v/>
      </c>
      <c r="N495" t="str">
        <f t="shared" si="84"/>
        <v>0</v>
      </c>
      <c r="O495" s="70">
        <f t="shared" si="85"/>
        <v>0</v>
      </c>
      <c r="P495">
        <f t="shared" si="86"/>
        <v>0</v>
      </c>
      <c r="Q495">
        <f t="shared" si="87"/>
        <v>0</v>
      </c>
      <c r="S495">
        <f t="shared" si="88"/>
        <v>0</v>
      </c>
      <c r="T495">
        <f t="shared" si="89"/>
        <v>0</v>
      </c>
      <c r="U495">
        <f t="shared" si="90"/>
        <v>0</v>
      </c>
      <c r="V495">
        <f t="shared" si="91"/>
        <v>0</v>
      </c>
      <c r="W495">
        <f t="shared" si="92"/>
        <v>0</v>
      </c>
      <c r="X495">
        <f t="shared" si="93"/>
        <v>0</v>
      </c>
      <c r="Y495">
        <f t="shared" si="94"/>
        <v>0</v>
      </c>
      <c r="Z495">
        <f t="shared" si="95"/>
        <v>0</v>
      </c>
      <c r="AA495" cm="1">
        <f t="array" ref="AA495">SUMPRODUCT((Z495&lt;$Z$2:$Z$225)/COUNTIF($Z$2:$Z$225,$Z$2:$Z$225))+1</f>
        <v>90.999999999999957</v>
      </c>
    </row>
    <row r="496" spans="1:27" x14ac:dyDescent="0.15">
      <c r="A496" t="str">
        <f>CLEAN('2025 Original'!A433)</f>
        <v>Porsche AG</v>
      </c>
      <c r="B496" t="str">
        <f>CLEAN('2025 Original'!B433)</f>
        <v>Porsche</v>
      </c>
      <c r="C496" t="str">
        <f>CLEAN('2025 Original'!C433)</f>
        <v>Macan Turbo Electric</v>
      </c>
      <c r="D496" t="str">
        <f>CLEAN('2025 Original'!D433)</f>
        <v>MPV</v>
      </c>
      <c r="E496" t="str">
        <f>CLEAN('2025 Original'!E433)</f>
        <v>0</v>
      </c>
      <c r="F496" t="str">
        <f>CLEAN('2025 Original'!F433)</f>
        <v>55% G</v>
      </c>
      <c r="G496" t="str">
        <f>CLEAN('2025 Original'!G433)</f>
        <v>25% SL</v>
      </c>
      <c r="H496" t="str">
        <f>CLEAN('2025 Original'!H433)</f>
        <v>G</v>
      </c>
      <c r="I496" t="str">
        <f>CLEAN('2025 Original'!I433)</f>
        <v/>
      </c>
      <c r="J496" t="str">
        <f>CLEAN('2025 Original'!J433)</f>
        <v>G</v>
      </c>
      <c r="K496" t="str">
        <f>CLEAN('2025 Original'!K433)</f>
        <v/>
      </c>
      <c r="L496" t="str">
        <f>CLEAN('2025 Original'!L433)</f>
        <v>G</v>
      </c>
      <c r="M496" t="str">
        <f>CLEAN('2025 Original'!M433)</f>
        <v/>
      </c>
      <c r="N496" t="str">
        <f t="shared" si="84"/>
        <v>0</v>
      </c>
      <c r="O496" s="70">
        <f t="shared" si="85"/>
        <v>0</v>
      </c>
      <c r="P496">
        <f t="shared" si="86"/>
        <v>0</v>
      </c>
      <c r="Q496">
        <f t="shared" si="87"/>
        <v>0</v>
      </c>
      <c r="S496">
        <f t="shared" si="88"/>
        <v>0</v>
      </c>
      <c r="T496">
        <f t="shared" si="89"/>
        <v>0</v>
      </c>
      <c r="U496">
        <f t="shared" si="90"/>
        <v>0</v>
      </c>
      <c r="V496">
        <f t="shared" si="91"/>
        <v>0</v>
      </c>
      <c r="W496">
        <f t="shared" si="92"/>
        <v>0</v>
      </c>
      <c r="X496">
        <f t="shared" si="93"/>
        <v>0</v>
      </c>
      <c r="Y496">
        <f t="shared" si="94"/>
        <v>0</v>
      </c>
      <c r="Z496">
        <f t="shared" si="95"/>
        <v>0</v>
      </c>
      <c r="AA496" cm="1">
        <f t="array" ref="AA496">SUMPRODUCT((Z496&lt;$Z$2:$Z$225)/COUNTIF($Z$2:$Z$225,$Z$2:$Z$225))+1</f>
        <v>90.999999999999957</v>
      </c>
    </row>
    <row r="497" spans="1:27" x14ac:dyDescent="0.15">
      <c r="A497" t="str">
        <f>CLEAN('2025 Original'!A434)</f>
        <v>Porsche AG</v>
      </c>
      <c r="B497" t="str">
        <f>CLEAN('2025 Original'!B434)</f>
        <v>Porsche</v>
      </c>
      <c r="C497" t="str">
        <f>CLEAN('2025 Original'!C434)</f>
        <v>Macan, T, S, GTS</v>
      </c>
      <c r="D497" t="str">
        <f>CLEAN('2025 Original'!D434)</f>
        <v>MPV</v>
      </c>
      <c r="E497" t="str">
        <f>CLEAN('2025 Original'!E434)</f>
        <v>0</v>
      </c>
      <c r="F497" t="str">
        <f>CLEAN('2025 Original'!F434)</f>
        <v>60% G</v>
      </c>
      <c r="G497" t="str">
        <f>CLEAN('2025 Original'!G434)</f>
        <v/>
      </c>
      <c r="H497" t="str">
        <f>CLEAN('2025 Original'!H434)</f>
        <v>G</v>
      </c>
      <c r="I497" t="str">
        <f>CLEAN('2025 Original'!I434)</f>
        <v/>
      </c>
      <c r="J497" t="str">
        <f>CLEAN('2025 Original'!J434)</f>
        <v>H</v>
      </c>
      <c r="K497" t="str">
        <f>CLEAN('2025 Original'!K434)</f>
        <v/>
      </c>
      <c r="L497" t="str">
        <f>CLEAN('2025 Original'!L434)</f>
        <v>G</v>
      </c>
      <c r="M497" t="str">
        <f>CLEAN('2025 Original'!M434)</f>
        <v/>
      </c>
      <c r="N497" t="str">
        <f t="shared" si="84"/>
        <v>0</v>
      </c>
      <c r="O497" s="70">
        <f t="shared" si="85"/>
        <v>0</v>
      </c>
      <c r="P497">
        <f t="shared" si="86"/>
        <v>0</v>
      </c>
      <c r="Q497">
        <f t="shared" si="87"/>
        <v>0</v>
      </c>
      <c r="S497">
        <f t="shared" si="88"/>
        <v>0</v>
      </c>
      <c r="T497">
        <f t="shared" si="89"/>
        <v>0</v>
      </c>
      <c r="U497">
        <f t="shared" si="90"/>
        <v>0</v>
      </c>
      <c r="V497">
        <f t="shared" si="91"/>
        <v>0</v>
      </c>
      <c r="W497">
        <f t="shared" si="92"/>
        <v>0</v>
      </c>
      <c r="X497">
        <f t="shared" si="93"/>
        <v>0</v>
      </c>
      <c r="Y497">
        <f t="shared" si="94"/>
        <v>0</v>
      </c>
      <c r="Z497">
        <f t="shared" si="95"/>
        <v>0</v>
      </c>
      <c r="AA497" cm="1">
        <f t="array" ref="AA497">SUMPRODUCT((Z497&lt;$Z$2:$Z$225)/COUNTIF($Z$2:$Z$225,$Z$2:$Z$225))+1</f>
        <v>90.999999999999957</v>
      </c>
    </row>
    <row r="498" spans="1:27" x14ac:dyDescent="0.15">
      <c r="A498" t="str">
        <f>CLEAN('2025 Original'!A435)</f>
        <v>Porsche AG</v>
      </c>
      <c r="B498" t="str">
        <f>CLEAN('2025 Original'!B435)</f>
        <v>Porsche</v>
      </c>
      <c r="C498" t="str">
        <f>CLEAN('2025 Original'!C435)</f>
        <v>Panamera 4 E-Hybrid, 4S E-Hybrid</v>
      </c>
      <c r="D498" t="str">
        <f>CLEAN('2025 Original'!D435)</f>
        <v>PC</v>
      </c>
      <c r="E498" t="str">
        <f>CLEAN('2025 Original'!E435)</f>
        <v>0</v>
      </c>
      <c r="F498" t="str">
        <f>CLEAN('2025 Original'!F435)</f>
        <v>50% G</v>
      </c>
      <c r="G498" t="str">
        <f>CLEAN('2025 Original'!G435)</f>
        <v/>
      </c>
      <c r="H498" t="str">
        <f>CLEAN('2025 Original'!H435)</f>
        <v>G</v>
      </c>
      <c r="I498" t="str">
        <f>CLEAN('2025 Original'!I435)</f>
        <v/>
      </c>
      <c r="J498" t="str">
        <f>CLEAN('2025 Original'!J435)</f>
        <v>H</v>
      </c>
      <c r="K498" t="str">
        <f>CLEAN('2025 Original'!K435)</f>
        <v/>
      </c>
      <c r="L498" t="str">
        <f>CLEAN('2025 Original'!L435)</f>
        <v>G</v>
      </c>
      <c r="M498" t="str">
        <f>CLEAN('2025 Original'!M435)</f>
        <v/>
      </c>
      <c r="N498" t="str">
        <f t="shared" si="84"/>
        <v>0</v>
      </c>
      <c r="O498" s="70">
        <f t="shared" si="85"/>
        <v>0</v>
      </c>
      <c r="P498">
        <f t="shared" si="86"/>
        <v>0</v>
      </c>
      <c r="Q498">
        <f t="shared" si="87"/>
        <v>0</v>
      </c>
      <c r="S498">
        <f t="shared" si="88"/>
        <v>0</v>
      </c>
      <c r="T498">
        <f t="shared" si="89"/>
        <v>0</v>
      </c>
      <c r="U498">
        <f t="shared" si="90"/>
        <v>0</v>
      </c>
      <c r="V498">
        <f t="shared" si="91"/>
        <v>0</v>
      </c>
      <c r="W498">
        <f t="shared" si="92"/>
        <v>0</v>
      </c>
      <c r="X498">
        <f t="shared" si="93"/>
        <v>0</v>
      </c>
      <c r="Y498">
        <f t="shared" si="94"/>
        <v>0</v>
      </c>
      <c r="Z498">
        <f t="shared" si="95"/>
        <v>0</v>
      </c>
      <c r="AA498" cm="1">
        <f t="array" ref="AA498">SUMPRODUCT((Z498&lt;$Z$2:$Z$225)/COUNTIF($Z$2:$Z$225,$Z$2:$Z$225))+1</f>
        <v>90.999999999999957</v>
      </c>
    </row>
    <row r="499" spans="1:27" x14ac:dyDescent="0.15">
      <c r="A499" t="str">
        <f>CLEAN('2025 Original'!A436)</f>
        <v>Porsche AG</v>
      </c>
      <c r="B499" t="str">
        <f>CLEAN('2025 Original'!B436)</f>
        <v>Porsche</v>
      </c>
      <c r="C499" t="str">
        <f>CLEAN('2025 Original'!C436)</f>
        <v>Panamera Turbo E- Hybrid</v>
      </c>
      <c r="D499" t="str">
        <f>CLEAN('2025 Original'!D436)</f>
        <v>PC</v>
      </c>
      <c r="E499" t="str">
        <f>CLEAN('2025 Original'!E436)</f>
        <v>0</v>
      </c>
      <c r="F499" t="str">
        <f>CLEAN('2025 Original'!F436)</f>
        <v>55% G</v>
      </c>
      <c r="G499" t="str">
        <f>CLEAN('2025 Original'!G436)</f>
        <v/>
      </c>
      <c r="H499" t="str">
        <f>CLEAN('2025 Original'!H436)</f>
        <v>G</v>
      </c>
      <c r="I499" t="str">
        <f>CLEAN('2025 Original'!I436)</f>
        <v/>
      </c>
      <c r="J499" t="str">
        <f>CLEAN('2025 Original'!J436)</f>
        <v>G</v>
      </c>
      <c r="K499" t="str">
        <f>CLEAN('2025 Original'!K436)</f>
        <v/>
      </c>
      <c r="L499" t="str">
        <f>CLEAN('2025 Original'!L436)</f>
        <v>G</v>
      </c>
      <c r="M499" t="str">
        <f>CLEAN('2025 Original'!M436)</f>
        <v/>
      </c>
      <c r="N499" t="str">
        <f t="shared" si="84"/>
        <v>0</v>
      </c>
      <c r="O499" s="70">
        <f t="shared" si="85"/>
        <v>0</v>
      </c>
      <c r="P499">
        <f t="shared" si="86"/>
        <v>0</v>
      </c>
      <c r="Q499">
        <f t="shared" si="87"/>
        <v>0</v>
      </c>
      <c r="S499">
        <f t="shared" si="88"/>
        <v>0</v>
      </c>
      <c r="T499">
        <f t="shared" si="89"/>
        <v>0</v>
      </c>
      <c r="U499">
        <f t="shared" si="90"/>
        <v>0</v>
      </c>
      <c r="V499">
        <f t="shared" si="91"/>
        <v>0</v>
      </c>
      <c r="W499">
        <f t="shared" si="92"/>
        <v>0</v>
      </c>
      <c r="X499">
        <f t="shared" si="93"/>
        <v>0</v>
      </c>
      <c r="Y499">
        <f t="shared" si="94"/>
        <v>0</v>
      </c>
      <c r="Z499">
        <f t="shared" si="95"/>
        <v>0</v>
      </c>
      <c r="AA499" cm="1">
        <f t="array" ref="AA499">SUMPRODUCT((Z499&lt;$Z$2:$Z$225)/COUNTIF($Z$2:$Z$225,$Z$2:$Z$225))+1</f>
        <v>90.999999999999957</v>
      </c>
    </row>
    <row r="500" spans="1:27" x14ac:dyDescent="0.15">
      <c r="A500" t="str">
        <f>CLEAN('2025 Original'!A437)</f>
        <v>Porsche AG</v>
      </c>
      <c r="B500" t="str">
        <f>CLEAN('2025 Original'!B437)</f>
        <v>Porsche</v>
      </c>
      <c r="C500" t="str">
        <f>CLEAN('2025 Original'!C437)</f>
        <v>Panamera Turbo S E- Hybrid</v>
      </c>
      <c r="D500" t="str">
        <f>CLEAN('2025 Original'!D437)</f>
        <v>PC</v>
      </c>
      <c r="E500" t="str">
        <f>CLEAN('2025 Original'!E437)</f>
        <v>0</v>
      </c>
      <c r="F500" t="str">
        <f>CLEAN('2025 Original'!F437)</f>
        <v>65% G</v>
      </c>
      <c r="G500" t="str">
        <f>CLEAN('2025 Original'!G437)</f>
        <v/>
      </c>
      <c r="H500" t="str">
        <f>CLEAN('2025 Original'!H437)</f>
        <v>G</v>
      </c>
      <c r="I500" t="str">
        <f>CLEAN('2025 Original'!I437)</f>
        <v/>
      </c>
      <c r="J500" t="str">
        <f>CLEAN('2025 Original'!J437)</f>
        <v>G</v>
      </c>
      <c r="K500" t="str">
        <f>CLEAN('2025 Original'!K437)</f>
        <v/>
      </c>
      <c r="L500" t="str">
        <f>CLEAN('2025 Original'!L437)</f>
        <v>G</v>
      </c>
      <c r="M500" t="str">
        <f>CLEAN('2025 Original'!M437)</f>
        <v/>
      </c>
      <c r="N500" t="str">
        <f t="shared" si="84"/>
        <v>0</v>
      </c>
      <c r="O500" s="70">
        <f t="shared" si="85"/>
        <v>0</v>
      </c>
      <c r="P500">
        <f t="shared" si="86"/>
        <v>0</v>
      </c>
      <c r="Q500">
        <f t="shared" si="87"/>
        <v>0</v>
      </c>
      <c r="S500">
        <f t="shared" si="88"/>
        <v>0</v>
      </c>
      <c r="T500">
        <f t="shared" si="89"/>
        <v>0</v>
      </c>
      <c r="U500">
        <f t="shared" si="90"/>
        <v>0</v>
      </c>
      <c r="V500">
        <f t="shared" si="91"/>
        <v>0</v>
      </c>
      <c r="W500">
        <f t="shared" si="92"/>
        <v>0</v>
      </c>
      <c r="X500">
        <f t="shared" si="93"/>
        <v>0</v>
      </c>
      <c r="Y500">
        <f t="shared" si="94"/>
        <v>0</v>
      </c>
      <c r="Z500">
        <f t="shared" si="95"/>
        <v>0</v>
      </c>
      <c r="AA500" cm="1">
        <f t="array" ref="AA500">SUMPRODUCT((Z500&lt;$Z$2:$Z$225)/COUNTIF($Z$2:$Z$225,$Z$2:$Z$225))+1</f>
        <v>90.999999999999957</v>
      </c>
    </row>
    <row r="501" spans="1:27" x14ac:dyDescent="0.15">
      <c r="A501" t="str">
        <f>CLEAN('2025 Original'!A438)</f>
        <v>Porsche AG</v>
      </c>
      <c r="B501" t="str">
        <f>CLEAN('2025 Original'!B438)</f>
        <v>Porsche</v>
      </c>
      <c r="C501" t="str">
        <f>CLEAN('2025 Original'!C438)</f>
        <v>Panamera, Panamera 4</v>
      </c>
      <c r="D501" t="str">
        <f>CLEAN('2025 Original'!D438)</f>
        <v>PC</v>
      </c>
      <c r="E501" t="str">
        <f>CLEAN('2025 Original'!E438)</f>
        <v>0</v>
      </c>
      <c r="F501" t="str">
        <f>CLEAN('2025 Original'!F438)</f>
        <v>60% G</v>
      </c>
      <c r="G501" t="str">
        <f>CLEAN('2025 Original'!G438)</f>
        <v/>
      </c>
      <c r="H501" t="str">
        <f>CLEAN('2025 Original'!H438)</f>
        <v>G</v>
      </c>
      <c r="I501" t="str">
        <f>CLEAN('2025 Original'!I438)</f>
        <v/>
      </c>
      <c r="J501" t="str">
        <f>CLEAN('2025 Original'!J438)</f>
        <v>H</v>
      </c>
      <c r="K501" t="str">
        <f>CLEAN('2025 Original'!K438)</f>
        <v/>
      </c>
      <c r="L501" t="str">
        <f>CLEAN('2025 Original'!L438)</f>
        <v>G</v>
      </c>
      <c r="M501" t="str">
        <f>CLEAN('2025 Original'!M438)</f>
        <v/>
      </c>
      <c r="N501" t="str">
        <f t="shared" si="84"/>
        <v>0</v>
      </c>
      <c r="O501" s="70">
        <f t="shared" si="85"/>
        <v>0</v>
      </c>
      <c r="P501">
        <f t="shared" si="86"/>
        <v>0</v>
      </c>
      <c r="Q501">
        <f t="shared" si="87"/>
        <v>0</v>
      </c>
      <c r="S501">
        <f t="shared" si="88"/>
        <v>0</v>
      </c>
      <c r="T501">
        <f t="shared" si="89"/>
        <v>0</v>
      </c>
      <c r="U501">
        <f t="shared" si="90"/>
        <v>0</v>
      </c>
      <c r="V501">
        <f t="shared" si="91"/>
        <v>0</v>
      </c>
      <c r="W501">
        <f t="shared" si="92"/>
        <v>0</v>
      </c>
      <c r="X501">
        <f t="shared" si="93"/>
        <v>0</v>
      </c>
      <c r="Y501">
        <f t="shared" si="94"/>
        <v>0</v>
      </c>
      <c r="Z501">
        <f t="shared" si="95"/>
        <v>0</v>
      </c>
      <c r="AA501" cm="1">
        <f t="array" ref="AA501">SUMPRODUCT((Z501&lt;$Z$2:$Z$225)/COUNTIF($Z$2:$Z$225,$Z$2:$Z$225))+1</f>
        <v>90.999999999999957</v>
      </c>
    </row>
    <row r="502" spans="1:27" x14ac:dyDescent="0.15">
      <c r="A502" t="str">
        <f>CLEAN('2025 Original'!A439)</f>
        <v>Porsche AG</v>
      </c>
      <c r="B502" t="str">
        <f>CLEAN('2025 Original'!B439)</f>
        <v>Porsche</v>
      </c>
      <c r="C502" t="str">
        <f>CLEAN('2025 Original'!C439)</f>
        <v>Taycan 4S, Turbo, Turbo S, Turbo CrossTurismo</v>
      </c>
      <c r="D502" t="str">
        <f>CLEAN('2025 Original'!D439)</f>
        <v>PC</v>
      </c>
      <c r="E502" t="str">
        <f>CLEAN('2025 Original'!E439)</f>
        <v>0</v>
      </c>
      <c r="F502" t="str">
        <f>CLEAN('2025 Original'!F439)</f>
        <v>50% G</v>
      </c>
      <c r="G502" t="str">
        <f>CLEAN('2025 Original'!G439)</f>
        <v>25% PL</v>
      </c>
      <c r="H502" t="str">
        <f>CLEAN('2025 Original'!H439)</f>
        <v>G</v>
      </c>
      <c r="I502" t="str">
        <f>CLEAN('2025 Original'!I439)</f>
        <v/>
      </c>
      <c r="J502" t="str">
        <f>CLEAN('2025 Original'!J439)</f>
        <v>G</v>
      </c>
      <c r="K502" t="str">
        <f>CLEAN('2025 Original'!K439)</f>
        <v/>
      </c>
      <c r="L502" t="str">
        <f>CLEAN('2025 Original'!L439)</f>
        <v>G</v>
      </c>
      <c r="M502" t="str">
        <f>CLEAN('2025 Original'!M439)</f>
        <v/>
      </c>
      <c r="N502" t="str">
        <f t="shared" si="84"/>
        <v>0</v>
      </c>
      <c r="O502" s="70">
        <f t="shared" si="85"/>
        <v>0</v>
      </c>
      <c r="P502">
        <f t="shared" si="86"/>
        <v>0</v>
      </c>
      <c r="Q502">
        <f t="shared" si="87"/>
        <v>0</v>
      </c>
      <c r="S502">
        <f t="shared" si="88"/>
        <v>0</v>
      </c>
      <c r="T502">
        <f t="shared" si="89"/>
        <v>0</v>
      </c>
      <c r="U502">
        <f t="shared" si="90"/>
        <v>0</v>
      </c>
      <c r="V502">
        <f t="shared" si="91"/>
        <v>0</v>
      </c>
      <c r="W502">
        <f t="shared" si="92"/>
        <v>0</v>
      </c>
      <c r="X502">
        <f t="shared" si="93"/>
        <v>0</v>
      </c>
      <c r="Y502">
        <f t="shared" si="94"/>
        <v>0</v>
      </c>
      <c r="Z502">
        <f t="shared" si="95"/>
        <v>0</v>
      </c>
      <c r="AA502" cm="1">
        <f t="array" ref="AA502">SUMPRODUCT((Z502&lt;$Z$2:$Z$225)/COUNTIF($Z$2:$Z$225,$Z$2:$Z$225))+1</f>
        <v>90.999999999999957</v>
      </c>
    </row>
    <row r="503" spans="1:27" x14ac:dyDescent="0.15">
      <c r="A503" t="str">
        <f>CLEAN('2025 Original'!A440)</f>
        <v>Porsche AG</v>
      </c>
      <c r="B503" t="str">
        <f>CLEAN('2025 Original'!B440)</f>
        <v>Porsche</v>
      </c>
      <c r="C503" t="str">
        <f>CLEAN('2025 Original'!C440)</f>
        <v>Taycan Turbo GT</v>
      </c>
      <c r="D503" t="str">
        <f>CLEAN('2025 Original'!D440)</f>
        <v>PC</v>
      </c>
      <c r="E503" t="str">
        <f>CLEAN('2025 Original'!E440)</f>
        <v>0</v>
      </c>
      <c r="F503" t="str">
        <f>CLEAN('2025 Original'!F440)</f>
        <v>55% G</v>
      </c>
      <c r="G503" t="str">
        <f>CLEAN('2025 Original'!G440)</f>
        <v>20% PL</v>
      </c>
      <c r="H503" t="str">
        <f>CLEAN('2025 Original'!H440)</f>
        <v>G</v>
      </c>
      <c r="I503" t="str">
        <f>CLEAN('2025 Original'!I440)</f>
        <v/>
      </c>
      <c r="J503" t="str">
        <f>CLEAN('2025 Original'!J440)</f>
        <v>G</v>
      </c>
      <c r="K503" t="str">
        <f>CLEAN('2025 Original'!K440)</f>
        <v/>
      </c>
      <c r="L503" t="str">
        <f>CLEAN('2025 Original'!L440)</f>
        <v>G</v>
      </c>
      <c r="M503" t="str">
        <f>CLEAN('2025 Original'!M440)</f>
        <v/>
      </c>
      <c r="N503" t="str">
        <f t="shared" si="84"/>
        <v>0</v>
      </c>
      <c r="O503" s="70">
        <f t="shared" si="85"/>
        <v>0</v>
      </c>
      <c r="P503">
        <f t="shared" si="86"/>
        <v>0</v>
      </c>
      <c r="Q503">
        <f t="shared" si="87"/>
        <v>0</v>
      </c>
      <c r="S503">
        <f t="shared" si="88"/>
        <v>0</v>
      </c>
      <c r="T503">
        <f t="shared" si="89"/>
        <v>0</v>
      </c>
      <c r="U503">
        <f t="shared" si="90"/>
        <v>0</v>
      </c>
      <c r="V503">
        <f t="shared" si="91"/>
        <v>0</v>
      </c>
      <c r="W503">
        <f t="shared" si="92"/>
        <v>0</v>
      </c>
      <c r="X503">
        <f t="shared" si="93"/>
        <v>0</v>
      </c>
      <c r="Y503">
        <f t="shared" si="94"/>
        <v>0</v>
      </c>
      <c r="Z503">
        <f t="shared" si="95"/>
        <v>0</v>
      </c>
      <c r="AA503" cm="1">
        <f t="array" ref="AA503">SUMPRODUCT((Z503&lt;$Z$2:$Z$225)/COUNTIF($Z$2:$Z$225,$Z$2:$Z$225))+1</f>
        <v>90.999999999999957</v>
      </c>
    </row>
    <row r="504" spans="1:27" x14ac:dyDescent="0.15">
      <c r="A504" t="str">
        <f>CLEAN('2025 Original'!A441)</f>
        <v>Porsche AG</v>
      </c>
      <c r="B504" t="str">
        <f>CLEAN('2025 Original'!B441)</f>
        <v>Porsche</v>
      </c>
      <c r="C504" t="str">
        <f>CLEAN('2025 Original'!C441)</f>
        <v>Taycan Turbo GT Weissach</v>
      </c>
      <c r="D504" t="str">
        <f>CLEAN('2025 Original'!D441)</f>
        <v>PC</v>
      </c>
      <c r="E504" t="str">
        <f>CLEAN('2025 Original'!E441)</f>
        <v>0</v>
      </c>
      <c r="F504" t="str">
        <f>CLEAN('2025 Original'!F441)</f>
        <v>60% G</v>
      </c>
      <c r="G504" t="str">
        <f>CLEAN('2025 Original'!G441)</f>
        <v>20% PL</v>
      </c>
      <c r="H504" t="str">
        <f>CLEAN('2025 Original'!H441)</f>
        <v>G</v>
      </c>
      <c r="I504" t="str">
        <f>CLEAN('2025 Original'!I441)</f>
        <v/>
      </c>
      <c r="J504" t="str">
        <f>CLEAN('2025 Original'!J441)</f>
        <v>G</v>
      </c>
      <c r="K504" t="str">
        <f>CLEAN('2025 Original'!K441)</f>
        <v/>
      </c>
      <c r="L504" t="str">
        <f>CLEAN('2025 Original'!L441)</f>
        <v>G</v>
      </c>
      <c r="M504" t="str">
        <f>CLEAN('2025 Original'!M441)</f>
        <v/>
      </c>
      <c r="N504" t="str">
        <f t="shared" si="84"/>
        <v>0</v>
      </c>
      <c r="O504" s="70">
        <f t="shared" si="85"/>
        <v>0</v>
      </c>
      <c r="P504">
        <f t="shared" si="86"/>
        <v>0</v>
      </c>
      <c r="Q504">
        <f t="shared" si="87"/>
        <v>0</v>
      </c>
      <c r="S504">
        <f t="shared" si="88"/>
        <v>0</v>
      </c>
      <c r="T504">
        <f t="shared" si="89"/>
        <v>0</v>
      </c>
      <c r="U504">
        <f t="shared" si="90"/>
        <v>0</v>
      </c>
      <c r="V504">
        <f t="shared" si="91"/>
        <v>0</v>
      </c>
      <c r="W504">
        <f t="shared" si="92"/>
        <v>0</v>
      </c>
      <c r="X504">
        <f t="shared" si="93"/>
        <v>0</v>
      </c>
      <c r="Y504">
        <f t="shared" si="94"/>
        <v>0</v>
      </c>
      <c r="Z504">
        <f t="shared" si="95"/>
        <v>0</v>
      </c>
      <c r="AA504" cm="1">
        <f t="array" ref="AA504">SUMPRODUCT((Z504&lt;$Z$2:$Z$225)/COUNTIF($Z$2:$Z$225,$Z$2:$Z$225))+1</f>
        <v>90.999999999999957</v>
      </c>
    </row>
    <row r="505" spans="1:27" x14ac:dyDescent="0.15">
      <c r="A505" t="str">
        <f>CLEAN('2025 Original'!A442)</f>
        <v>Porsche AG</v>
      </c>
      <c r="B505" t="str">
        <f>CLEAN('2025 Original'!B442)</f>
        <v>Porsche</v>
      </c>
      <c r="C505" t="str">
        <f>CLEAN('2025 Original'!C442)</f>
        <v>Taycan Turbo S Cross Turismo</v>
      </c>
      <c r="D505" t="str">
        <f>CLEAN('2025 Original'!D442)</f>
        <v>PC</v>
      </c>
      <c r="E505" t="str">
        <f>CLEAN('2025 Original'!E442)</f>
        <v>0</v>
      </c>
      <c r="F505" t="str">
        <f>CLEAN('2025 Original'!F442)</f>
        <v>55% G</v>
      </c>
      <c r="G505" t="str">
        <f>CLEAN('2025 Original'!G442)</f>
        <v>25% PL</v>
      </c>
      <c r="H505" t="str">
        <f>CLEAN('2025 Original'!H442)</f>
        <v>G</v>
      </c>
      <c r="I505" t="str">
        <f>CLEAN('2025 Original'!I442)</f>
        <v/>
      </c>
      <c r="J505" t="str">
        <f>CLEAN('2025 Original'!J442)</f>
        <v>G</v>
      </c>
      <c r="K505" t="str">
        <f>CLEAN('2025 Original'!K442)</f>
        <v/>
      </c>
      <c r="L505" t="str">
        <f>CLEAN('2025 Original'!L442)</f>
        <v>G</v>
      </c>
      <c r="M505" t="str">
        <f>CLEAN('2025 Original'!M442)</f>
        <v/>
      </c>
      <c r="N505" t="str">
        <f t="shared" si="84"/>
        <v>0</v>
      </c>
      <c r="O505" s="70">
        <f t="shared" si="85"/>
        <v>0</v>
      </c>
      <c r="P505">
        <f t="shared" si="86"/>
        <v>0</v>
      </c>
      <c r="Q505">
        <f t="shared" si="87"/>
        <v>0</v>
      </c>
      <c r="S505">
        <f t="shared" si="88"/>
        <v>0</v>
      </c>
      <c r="T505">
        <f t="shared" si="89"/>
        <v>0</v>
      </c>
      <c r="U505">
        <f t="shared" si="90"/>
        <v>0</v>
      </c>
      <c r="V505">
        <f t="shared" si="91"/>
        <v>0</v>
      </c>
      <c r="W505">
        <f t="shared" si="92"/>
        <v>0</v>
      </c>
      <c r="X505">
        <f t="shared" si="93"/>
        <v>0</v>
      </c>
      <c r="Y505">
        <f t="shared" si="94"/>
        <v>0</v>
      </c>
      <c r="Z505">
        <f t="shared" si="95"/>
        <v>0</v>
      </c>
      <c r="AA505" cm="1">
        <f t="array" ref="AA505">SUMPRODUCT((Z505&lt;$Z$2:$Z$225)/COUNTIF($Z$2:$Z$225,$Z$2:$Z$225))+1</f>
        <v>90.999999999999957</v>
      </c>
    </row>
    <row r="506" spans="1:27" x14ac:dyDescent="0.15">
      <c r="A506" t="str">
        <f>CLEAN('2025 Original'!A443)</f>
        <v>Porsche AG</v>
      </c>
      <c r="B506" t="str">
        <f>CLEAN('2025 Original'!B443)</f>
        <v>Porsche</v>
      </c>
      <c r="C506" t="str">
        <f>CLEAN('2025 Original'!C443)</f>
        <v>Taycan, 4 Cross Turismo, 4S CrossTurismo</v>
      </c>
      <c r="D506" t="str">
        <f>CLEAN('2025 Original'!D443)</f>
        <v>PC</v>
      </c>
      <c r="E506" t="str">
        <f>CLEAN('2025 Original'!E443)</f>
        <v>0</v>
      </c>
      <c r="F506" t="str">
        <f>CLEAN('2025 Original'!F443)</f>
        <v>50% G</v>
      </c>
      <c r="G506" t="str">
        <f>CLEAN('2025 Original'!G443)</f>
        <v>30% PL</v>
      </c>
      <c r="H506" t="str">
        <f>CLEAN('2025 Original'!H443)</f>
        <v>G</v>
      </c>
      <c r="I506" t="str">
        <f>CLEAN('2025 Original'!I443)</f>
        <v/>
      </c>
      <c r="J506" t="str">
        <f>CLEAN('2025 Original'!J443)</f>
        <v>G</v>
      </c>
      <c r="K506" t="str">
        <f>CLEAN('2025 Original'!K443)</f>
        <v/>
      </c>
      <c r="L506" t="str">
        <f>CLEAN('2025 Original'!L443)</f>
        <v>G</v>
      </c>
      <c r="M506" t="str">
        <f>CLEAN('2025 Original'!M443)</f>
        <v/>
      </c>
      <c r="N506" t="str">
        <f t="shared" si="84"/>
        <v>0</v>
      </c>
      <c r="O506" s="70">
        <f t="shared" si="85"/>
        <v>0</v>
      </c>
      <c r="P506">
        <f t="shared" si="86"/>
        <v>0</v>
      </c>
      <c r="Q506">
        <f t="shared" si="87"/>
        <v>0</v>
      </c>
      <c r="S506">
        <f t="shared" si="88"/>
        <v>0</v>
      </c>
      <c r="T506">
        <f t="shared" si="89"/>
        <v>0</v>
      </c>
      <c r="U506">
        <f t="shared" si="90"/>
        <v>0</v>
      </c>
      <c r="V506">
        <f t="shared" si="91"/>
        <v>0</v>
      </c>
      <c r="W506">
        <f t="shared" si="92"/>
        <v>0</v>
      </c>
      <c r="X506">
        <f t="shared" si="93"/>
        <v>0</v>
      </c>
      <c r="Y506">
        <f t="shared" si="94"/>
        <v>0</v>
      </c>
      <c r="Z506">
        <f t="shared" si="95"/>
        <v>0</v>
      </c>
      <c r="AA506" cm="1">
        <f t="array" ref="AA506">SUMPRODUCT((Z506&lt;$Z$2:$Z$225)/COUNTIF($Z$2:$Z$225,$Z$2:$Z$225))+1</f>
        <v>90.999999999999957</v>
      </c>
    </row>
    <row r="507" spans="1:27" x14ac:dyDescent="0.15">
      <c r="A507" t="str">
        <f>CLEAN('2025 Original'!A449)</f>
        <v>Subaru</v>
      </c>
      <c r="B507" t="str">
        <f>CLEAN('2025 Original'!B449)</f>
        <v>Subaru</v>
      </c>
      <c r="C507" t="str">
        <f>CLEAN('2025 Original'!C449)</f>
        <v>BRZ</v>
      </c>
      <c r="D507" t="str">
        <f>CLEAN('2025 Original'!D449)</f>
        <v>PC</v>
      </c>
      <c r="E507" t="str">
        <f>CLEAN('2025 Original'!E449)</f>
        <v>0</v>
      </c>
      <c r="F507" t="str">
        <f>CLEAN('2025 Original'!F449)</f>
        <v>85% J</v>
      </c>
      <c r="G507" t="str">
        <f>CLEAN('2025 Original'!G449)</f>
        <v/>
      </c>
      <c r="H507" t="str">
        <f>CLEAN('2025 Original'!H449)</f>
        <v>J</v>
      </c>
      <c r="I507" t="str">
        <f>CLEAN('2025 Original'!I449)</f>
        <v/>
      </c>
      <c r="J507" t="str">
        <f>CLEAN('2025 Original'!J449)</f>
        <v>J</v>
      </c>
      <c r="K507" t="str">
        <f>CLEAN('2025 Original'!K449)</f>
        <v/>
      </c>
      <c r="L507" t="str">
        <f>CLEAN('2025 Original'!L449)</f>
        <v>J</v>
      </c>
      <c r="M507" t="str">
        <f>CLEAN('2025 Original'!M449)</f>
        <v/>
      </c>
      <c r="N507" t="str">
        <f t="shared" si="84"/>
        <v>0</v>
      </c>
      <c r="O507" s="70">
        <f t="shared" si="85"/>
        <v>0</v>
      </c>
      <c r="P507">
        <f t="shared" si="86"/>
        <v>0</v>
      </c>
      <c r="Q507">
        <f t="shared" si="87"/>
        <v>0</v>
      </c>
      <c r="S507">
        <f t="shared" si="88"/>
        <v>0</v>
      </c>
      <c r="T507">
        <f t="shared" si="89"/>
        <v>0</v>
      </c>
      <c r="U507">
        <f t="shared" si="90"/>
        <v>0</v>
      </c>
      <c r="V507">
        <f t="shared" si="91"/>
        <v>0</v>
      </c>
      <c r="W507">
        <f t="shared" si="92"/>
        <v>0</v>
      </c>
      <c r="X507">
        <f t="shared" si="93"/>
        <v>0</v>
      </c>
      <c r="Y507">
        <f t="shared" si="94"/>
        <v>0</v>
      </c>
      <c r="Z507">
        <f t="shared" si="95"/>
        <v>0</v>
      </c>
      <c r="AA507" cm="1">
        <f t="array" ref="AA507">SUMPRODUCT((Z507&lt;$Z$2:$Z$225)/COUNTIF($Z$2:$Z$225,$Z$2:$Z$225))+1</f>
        <v>90.999999999999957</v>
      </c>
    </row>
    <row r="508" spans="1:27" x14ac:dyDescent="0.15">
      <c r="A508" t="str">
        <f>CLEAN('2025 Original'!A452)</f>
        <v>Subaru</v>
      </c>
      <c r="B508" t="str">
        <f>CLEAN('2025 Original'!B452)</f>
        <v>Subaru</v>
      </c>
      <c r="C508" t="str">
        <f>CLEAN('2025 Original'!C452)</f>
        <v>Forester</v>
      </c>
      <c r="D508" t="str">
        <f>CLEAN('2025 Original'!D452)</f>
        <v>MPV</v>
      </c>
      <c r="E508" t="str">
        <f>CLEAN('2025 Original'!E452)</f>
        <v>0</v>
      </c>
      <c r="F508" t="str">
        <f>CLEAN('2025 Original'!F452)</f>
        <v>85% J</v>
      </c>
      <c r="G508" t="str">
        <f>CLEAN('2025 Original'!G452)</f>
        <v/>
      </c>
      <c r="H508" t="str">
        <f>CLEAN('2025 Original'!H452)</f>
        <v>J</v>
      </c>
      <c r="I508" t="str">
        <f>CLEAN('2025 Original'!I452)</f>
        <v/>
      </c>
      <c r="J508" t="str">
        <f>CLEAN('2025 Original'!J452)</f>
        <v>J</v>
      </c>
      <c r="K508" t="str">
        <f>CLEAN('2025 Original'!K452)</f>
        <v/>
      </c>
      <c r="L508" t="str">
        <f>CLEAN('2025 Original'!L452)</f>
        <v>J</v>
      </c>
      <c r="M508" t="str">
        <f>CLEAN('2025 Original'!M452)</f>
        <v/>
      </c>
      <c r="N508" t="str">
        <f t="shared" si="84"/>
        <v>0</v>
      </c>
      <c r="O508" s="70">
        <f t="shared" si="85"/>
        <v>0</v>
      </c>
      <c r="P508">
        <f t="shared" si="86"/>
        <v>0</v>
      </c>
      <c r="Q508">
        <f t="shared" si="87"/>
        <v>0</v>
      </c>
      <c r="S508">
        <f t="shared" si="88"/>
        <v>0</v>
      </c>
      <c r="T508">
        <f t="shared" si="89"/>
        <v>0</v>
      </c>
      <c r="U508">
        <f t="shared" si="90"/>
        <v>0</v>
      </c>
      <c r="V508">
        <f t="shared" si="91"/>
        <v>0</v>
      </c>
      <c r="W508">
        <f t="shared" si="92"/>
        <v>0</v>
      </c>
      <c r="X508">
        <f t="shared" si="93"/>
        <v>0</v>
      </c>
      <c r="Y508">
        <f t="shared" si="94"/>
        <v>0</v>
      </c>
      <c r="Z508">
        <f t="shared" si="95"/>
        <v>0</v>
      </c>
      <c r="AA508" cm="1">
        <f t="array" ref="AA508">SUMPRODUCT((Z508&lt;$Z$2:$Z$225)/COUNTIF($Z$2:$Z$225,$Z$2:$Z$225))+1</f>
        <v>90.999999999999957</v>
      </c>
    </row>
    <row r="509" spans="1:27" x14ac:dyDescent="0.15">
      <c r="A509" t="str">
        <f>CLEAN('2025 Original'!A453)</f>
        <v>Subaru</v>
      </c>
      <c r="B509" t="str">
        <f>CLEAN('2025 Original'!B453)</f>
        <v>Toyota</v>
      </c>
      <c r="C509" t="str">
        <f>CLEAN('2025 Original'!C453)</f>
        <v>GR86</v>
      </c>
      <c r="D509" t="str">
        <f>CLEAN('2025 Original'!D453)</f>
        <v>PC</v>
      </c>
      <c r="E509" t="str">
        <f>CLEAN('2025 Original'!E453)</f>
        <v>0</v>
      </c>
      <c r="F509" t="str">
        <f>CLEAN('2025 Original'!F453)</f>
        <v>85% J</v>
      </c>
      <c r="G509" t="str">
        <f>CLEAN('2025 Original'!G453)</f>
        <v/>
      </c>
      <c r="H509" t="str">
        <f>CLEAN('2025 Original'!H453)</f>
        <v>J</v>
      </c>
      <c r="I509" t="str">
        <f>CLEAN('2025 Original'!I453)</f>
        <v/>
      </c>
      <c r="J509" t="str">
        <f>CLEAN('2025 Original'!J453)</f>
        <v>J</v>
      </c>
      <c r="K509" t="str">
        <f>CLEAN('2025 Original'!K453)</f>
        <v/>
      </c>
      <c r="L509" t="str">
        <f>CLEAN('2025 Original'!L453)</f>
        <v>J</v>
      </c>
      <c r="M509" t="str">
        <f>CLEAN('2025 Original'!M453)</f>
        <v/>
      </c>
      <c r="N509" t="str">
        <f t="shared" si="84"/>
        <v>0</v>
      </c>
      <c r="O509" s="70">
        <f t="shared" si="85"/>
        <v>0</v>
      </c>
      <c r="P509">
        <f t="shared" si="86"/>
        <v>0</v>
      </c>
      <c r="Q509">
        <f t="shared" si="87"/>
        <v>0</v>
      </c>
      <c r="S509">
        <f t="shared" si="88"/>
        <v>0</v>
      </c>
      <c r="T509">
        <f t="shared" si="89"/>
        <v>0</v>
      </c>
      <c r="U509">
        <f t="shared" si="90"/>
        <v>0</v>
      </c>
      <c r="V509">
        <f t="shared" si="91"/>
        <v>0</v>
      </c>
      <c r="W509">
        <f t="shared" si="92"/>
        <v>0</v>
      </c>
      <c r="X509">
        <f t="shared" si="93"/>
        <v>0</v>
      </c>
      <c r="Y509">
        <f t="shared" si="94"/>
        <v>0</v>
      </c>
      <c r="Z509">
        <f t="shared" si="95"/>
        <v>0</v>
      </c>
      <c r="AA509" cm="1">
        <f t="array" ref="AA509">SUMPRODUCT((Z509&lt;$Z$2:$Z$225)/COUNTIF($Z$2:$Z$225,$Z$2:$Z$225))+1</f>
        <v>90.999999999999957</v>
      </c>
    </row>
    <row r="510" spans="1:27" x14ac:dyDescent="0.15">
      <c r="A510" t="str">
        <f>CLEAN('2025 Original'!A457)</f>
        <v>Subaru</v>
      </c>
      <c r="B510" t="str">
        <f>CLEAN('2025 Original'!B457)</f>
        <v>Subaru</v>
      </c>
      <c r="C510" t="str">
        <f>CLEAN('2025 Original'!C457)</f>
        <v>WRX</v>
      </c>
      <c r="D510" t="str">
        <f>CLEAN('2025 Original'!D457)</f>
        <v>PC</v>
      </c>
      <c r="E510" t="str">
        <f>CLEAN('2025 Original'!E457)</f>
        <v>0</v>
      </c>
      <c r="F510" t="str">
        <f>CLEAN('2025 Original'!F457)</f>
        <v>80% J</v>
      </c>
      <c r="G510" t="str">
        <f>CLEAN('2025 Original'!G457)</f>
        <v/>
      </c>
      <c r="H510" t="str">
        <f>CLEAN('2025 Original'!H457)</f>
        <v>J</v>
      </c>
      <c r="I510" t="str">
        <f>CLEAN('2025 Original'!I457)</f>
        <v/>
      </c>
      <c r="J510" t="str">
        <f>CLEAN('2025 Original'!J457)</f>
        <v>J</v>
      </c>
      <c r="K510" t="str">
        <f>CLEAN('2025 Original'!K457)</f>
        <v/>
      </c>
      <c r="L510" t="str">
        <f>CLEAN('2025 Original'!L457)</f>
        <v>J</v>
      </c>
      <c r="M510" t="str">
        <f>CLEAN('2025 Original'!M457)</f>
        <v/>
      </c>
      <c r="N510" t="str">
        <f t="shared" si="84"/>
        <v>0</v>
      </c>
      <c r="O510" s="70">
        <f t="shared" si="85"/>
        <v>0</v>
      </c>
      <c r="P510">
        <f t="shared" si="86"/>
        <v>0</v>
      </c>
      <c r="Q510">
        <f t="shared" si="87"/>
        <v>0</v>
      </c>
      <c r="S510">
        <f t="shared" si="88"/>
        <v>0</v>
      </c>
      <c r="T510">
        <f t="shared" si="89"/>
        <v>0</v>
      </c>
      <c r="U510">
        <f t="shared" si="90"/>
        <v>0</v>
      </c>
      <c r="V510">
        <f t="shared" si="91"/>
        <v>0</v>
      </c>
      <c r="W510">
        <f t="shared" si="92"/>
        <v>0</v>
      </c>
      <c r="X510">
        <f t="shared" si="93"/>
        <v>0</v>
      </c>
      <c r="Y510">
        <f t="shared" si="94"/>
        <v>0</v>
      </c>
      <c r="Z510">
        <f t="shared" si="95"/>
        <v>0</v>
      </c>
      <c r="AA510" cm="1">
        <f t="array" ref="AA510">SUMPRODUCT((Z510&lt;$Z$2:$Z$225)/COUNTIF($Z$2:$Z$225,$Z$2:$Z$225))+1</f>
        <v>90.999999999999957</v>
      </c>
    </row>
    <row r="511" spans="1:27" x14ac:dyDescent="0.15">
      <c r="A511" t="str">
        <f>CLEAN('2025 Original'!A469)</f>
        <v>Toyota</v>
      </c>
      <c r="B511" t="str">
        <f>CLEAN('2025 Original'!B469)</f>
        <v>Lexus</v>
      </c>
      <c r="C511" t="str">
        <f>CLEAN('2025 Original'!C469)</f>
        <v>GX550</v>
      </c>
      <c r="D511" t="str">
        <f>CLEAN('2025 Original'!D469)</f>
        <v>MPV</v>
      </c>
      <c r="E511" t="str">
        <f>CLEAN('2025 Original'!E469)</f>
        <v>0</v>
      </c>
      <c r="F511" t="str">
        <f>CLEAN('2025 Original'!F469)</f>
        <v>100% J</v>
      </c>
      <c r="G511" t="str">
        <f>CLEAN('2025 Original'!G469)</f>
        <v/>
      </c>
      <c r="H511" t="str">
        <f>CLEAN('2025 Original'!H469)</f>
        <v>J</v>
      </c>
      <c r="I511" t="str">
        <f>CLEAN('2025 Original'!I469)</f>
        <v/>
      </c>
      <c r="J511" t="str">
        <f>CLEAN('2025 Original'!J469)</f>
        <v>J</v>
      </c>
      <c r="K511" t="str">
        <f>CLEAN('2025 Original'!K469)</f>
        <v/>
      </c>
      <c r="L511" t="str">
        <f>CLEAN('2025 Original'!L469)</f>
        <v>J</v>
      </c>
      <c r="M511" t="str">
        <f>CLEAN('2025 Original'!M469)</f>
        <v/>
      </c>
      <c r="N511" t="str">
        <f t="shared" si="84"/>
        <v>0</v>
      </c>
      <c r="O511" s="70">
        <f t="shared" si="85"/>
        <v>0</v>
      </c>
      <c r="P511">
        <f t="shared" si="86"/>
        <v>0</v>
      </c>
      <c r="Q511">
        <f t="shared" si="87"/>
        <v>0</v>
      </c>
      <c r="S511">
        <f t="shared" si="88"/>
        <v>0</v>
      </c>
      <c r="T511">
        <f t="shared" si="89"/>
        <v>0</v>
      </c>
      <c r="U511">
        <f t="shared" si="90"/>
        <v>0</v>
      </c>
      <c r="V511">
        <f t="shared" si="91"/>
        <v>0</v>
      </c>
      <c r="W511">
        <f t="shared" si="92"/>
        <v>0</v>
      </c>
      <c r="X511">
        <f t="shared" si="93"/>
        <v>0</v>
      </c>
      <c r="Y511">
        <f t="shared" si="94"/>
        <v>0</v>
      </c>
      <c r="Z511">
        <f t="shared" si="95"/>
        <v>0</v>
      </c>
      <c r="AA511" cm="1">
        <f t="array" ref="AA511">SUMPRODUCT((Z511&lt;$Z$2:$Z$225)/COUNTIF($Z$2:$Z$225,$Z$2:$Z$225))+1</f>
        <v>90.999999999999957</v>
      </c>
    </row>
    <row r="512" spans="1:27" x14ac:dyDescent="0.15">
      <c r="A512" t="str">
        <f>CLEAN('2025 Original'!A470)</f>
        <v>Toyota</v>
      </c>
      <c r="B512" t="str">
        <f>CLEAN('2025 Original'!B470)</f>
        <v>Lexus</v>
      </c>
      <c r="C512" t="str">
        <f>CLEAN('2025 Original'!C470)</f>
        <v>IS 300/350/500</v>
      </c>
      <c r="D512" t="str">
        <f>CLEAN('2025 Original'!D470)</f>
        <v>PC</v>
      </c>
      <c r="E512" t="str">
        <f>CLEAN('2025 Original'!E470)</f>
        <v>0</v>
      </c>
      <c r="F512" t="str">
        <f>CLEAN('2025 Original'!F470)</f>
        <v>100% J</v>
      </c>
      <c r="G512" t="str">
        <f>CLEAN('2025 Original'!G470)</f>
        <v/>
      </c>
      <c r="H512" t="str">
        <f>CLEAN('2025 Original'!H470)</f>
        <v>J</v>
      </c>
      <c r="I512" t="str">
        <f>CLEAN('2025 Original'!I470)</f>
        <v/>
      </c>
      <c r="J512" t="str">
        <f>CLEAN('2025 Original'!J470)</f>
        <v>J</v>
      </c>
      <c r="K512" t="str">
        <f>CLEAN('2025 Original'!K470)</f>
        <v/>
      </c>
      <c r="L512" t="str">
        <f>CLEAN('2025 Original'!L470)</f>
        <v>J</v>
      </c>
      <c r="M512" t="str">
        <f>CLEAN('2025 Original'!M470)</f>
        <v/>
      </c>
      <c r="N512" t="str">
        <f t="shared" si="84"/>
        <v>0</v>
      </c>
      <c r="O512" s="70">
        <f t="shared" si="85"/>
        <v>0</v>
      </c>
      <c r="P512">
        <f t="shared" si="86"/>
        <v>0</v>
      </c>
      <c r="Q512">
        <f t="shared" si="87"/>
        <v>0</v>
      </c>
      <c r="S512">
        <f t="shared" si="88"/>
        <v>0</v>
      </c>
      <c r="T512">
        <f t="shared" si="89"/>
        <v>0</v>
      </c>
      <c r="U512">
        <f t="shared" si="90"/>
        <v>0</v>
      </c>
      <c r="V512">
        <f t="shared" si="91"/>
        <v>0</v>
      </c>
      <c r="W512">
        <f t="shared" si="92"/>
        <v>0</v>
      </c>
      <c r="X512">
        <f t="shared" si="93"/>
        <v>0</v>
      </c>
      <c r="Y512">
        <f t="shared" si="94"/>
        <v>0</v>
      </c>
      <c r="Z512">
        <f t="shared" si="95"/>
        <v>0</v>
      </c>
      <c r="AA512" cm="1">
        <f t="array" ref="AA512">SUMPRODUCT((Z512&lt;$Z$2:$Z$225)/COUNTIF($Z$2:$Z$225,$Z$2:$Z$225))+1</f>
        <v>90.999999999999957</v>
      </c>
    </row>
    <row r="513" spans="1:27" x14ac:dyDescent="0.15">
      <c r="A513" t="str">
        <f>CLEAN('2025 Original'!A471)</f>
        <v>Toyota</v>
      </c>
      <c r="B513" t="str">
        <f>CLEAN('2025 Original'!B471)</f>
        <v>Lexus</v>
      </c>
      <c r="C513" t="str">
        <f>CLEAN('2025 Original'!C471)</f>
        <v>LC 500</v>
      </c>
      <c r="D513" t="str">
        <f>CLEAN('2025 Original'!D471)</f>
        <v>PC</v>
      </c>
      <c r="E513" t="str">
        <f>CLEAN('2025 Original'!E471)</f>
        <v>0</v>
      </c>
      <c r="F513" t="str">
        <f>CLEAN('2025 Original'!F471)</f>
        <v>100% J</v>
      </c>
      <c r="G513" t="str">
        <f>CLEAN('2025 Original'!G471)</f>
        <v/>
      </c>
      <c r="H513" t="str">
        <f>CLEAN('2025 Original'!H471)</f>
        <v>J</v>
      </c>
      <c r="I513" t="str">
        <f>CLEAN('2025 Original'!I471)</f>
        <v/>
      </c>
      <c r="J513" t="str">
        <f>CLEAN('2025 Original'!J471)</f>
        <v>J</v>
      </c>
      <c r="K513" t="str">
        <f>CLEAN('2025 Original'!K471)</f>
        <v/>
      </c>
      <c r="L513" t="str">
        <f>CLEAN('2025 Original'!L471)</f>
        <v>J</v>
      </c>
      <c r="M513" t="str">
        <f>CLEAN('2025 Original'!M471)</f>
        <v/>
      </c>
      <c r="N513" t="str">
        <f t="shared" si="84"/>
        <v>0</v>
      </c>
      <c r="O513" s="70">
        <f t="shared" si="85"/>
        <v>0</v>
      </c>
      <c r="P513">
        <f t="shared" si="86"/>
        <v>0</v>
      </c>
      <c r="Q513">
        <f t="shared" si="87"/>
        <v>0</v>
      </c>
      <c r="S513">
        <f t="shared" si="88"/>
        <v>0</v>
      </c>
      <c r="T513">
        <f t="shared" si="89"/>
        <v>0</v>
      </c>
      <c r="U513">
        <f t="shared" si="90"/>
        <v>0</v>
      </c>
      <c r="V513">
        <f t="shared" si="91"/>
        <v>0</v>
      </c>
      <c r="W513">
        <f t="shared" si="92"/>
        <v>0</v>
      </c>
      <c r="X513">
        <f t="shared" si="93"/>
        <v>0</v>
      </c>
      <c r="Y513">
        <f t="shared" si="94"/>
        <v>0</v>
      </c>
      <c r="Z513">
        <f t="shared" si="95"/>
        <v>0</v>
      </c>
      <c r="AA513" cm="1">
        <f t="array" ref="AA513">SUMPRODUCT((Z513&lt;$Z$2:$Z$225)/COUNTIF($Z$2:$Z$225,$Z$2:$Z$225))+1</f>
        <v>90.999999999999957</v>
      </c>
    </row>
    <row r="514" spans="1:27" x14ac:dyDescent="0.15">
      <c r="A514" t="str">
        <f>CLEAN('2025 Original'!A472)</f>
        <v>Toyota</v>
      </c>
      <c r="B514" t="str">
        <f>CLEAN('2025 Original'!B472)</f>
        <v>Lexus</v>
      </c>
      <c r="C514" t="str">
        <f>CLEAN('2025 Original'!C472)</f>
        <v>LC 500 Convertible</v>
      </c>
      <c r="D514" t="str">
        <f>CLEAN('2025 Original'!D472)</f>
        <v>PC</v>
      </c>
      <c r="E514" t="str">
        <f>CLEAN('2025 Original'!E472)</f>
        <v>0</v>
      </c>
      <c r="F514" t="str">
        <f>CLEAN('2025 Original'!F472)</f>
        <v>100% J</v>
      </c>
      <c r="G514" t="str">
        <f>CLEAN('2025 Original'!G472)</f>
        <v/>
      </c>
      <c r="H514" t="str">
        <f>CLEAN('2025 Original'!H472)</f>
        <v>J</v>
      </c>
      <c r="I514" t="str">
        <f>CLEAN('2025 Original'!I472)</f>
        <v/>
      </c>
      <c r="J514" t="str">
        <f>CLEAN('2025 Original'!J472)</f>
        <v>J</v>
      </c>
      <c r="K514" t="str">
        <f>CLEAN('2025 Original'!K472)</f>
        <v/>
      </c>
      <c r="L514" t="str">
        <f>CLEAN('2025 Original'!L472)</f>
        <v>J</v>
      </c>
      <c r="M514" t="str">
        <f>CLEAN('2025 Original'!M472)</f>
        <v/>
      </c>
      <c r="N514" t="str">
        <f t="shared" ref="N514:N552" si="96">E514</f>
        <v>0</v>
      </c>
      <c r="O514" s="70">
        <f t="shared" ref="O514:O552" si="97">COUNTIF(H514,"US")</f>
        <v>0</v>
      </c>
      <c r="P514">
        <f t="shared" ref="P514:P552" si="98">COUNTIF(J514,"US")</f>
        <v>0</v>
      </c>
      <c r="Q514">
        <f t="shared" ref="Q514:Q552" si="99">COUNTIF(L514,"US")</f>
        <v>0</v>
      </c>
      <c r="S514">
        <f t="shared" ref="S514:S552" si="100">IF(R514=0,0,IF(R514=0.5,3,6))</f>
        <v>0</v>
      </c>
      <c r="T514">
        <f t="shared" ref="T514:T552" si="101">IF(O514=1,6,0)</f>
        <v>0</v>
      </c>
      <c r="U514">
        <f t="shared" ref="U514:U552" si="102">IF(R514=0,0,IF(R514=0.5,3,6))</f>
        <v>0</v>
      </c>
      <c r="V514">
        <f t="shared" ref="V514:V552" si="103">IF(Q514=1,7,0)</f>
        <v>0</v>
      </c>
      <c r="W514">
        <f t="shared" ref="W514:W552" si="104">IF(O514=1,11,0)</f>
        <v>0</v>
      </c>
      <c r="X514">
        <f t="shared" ref="X514:X552" si="105">IF(P514=1,14,0)</f>
        <v>0</v>
      </c>
      <c r="Y514">
        <f t="shared" ref="Y514:Y552" si="106">(0.5*N514)*100</f>
        <v>0</v>
      </c>
      <c r="Z514">
        <f t="shared" ref="Z514:Z552" si="107">SUM(S514:Y514)</f>
        <v>0</v>
      </c>
      <c r="AA514" cm="1">
        <f t="array" ref="AA514">SUMPRODUCT((Z514&lt;$Z$2:$Z$225)/COUNTIF($Z$2:$Z$225,$Z$2:$Z$225))+1</f>
        <v>90.999999999999957</v>
      </c>
    </row>
    <row r="515" spans="1:27" x14ac:dyDescent="0.15">
      <c r="A515" t="str">
        <f>CLEAN('2025 Original'!A473)</f>
        <v>Toyota</v>
      </c>
      <c r="B515" t="str">
        <f>CLEAN('2025 Original'!B473)</f>
        <v>Lexus</v>
      </c>
      <c r="C515" t="str">
        <f>CLEAN('2025 Original'!C473)</f>
        <v>LC 500h</v>
      </c>
      <c r="D515" t="str">
        <f>CLEAN('2025 Original'!D473)</f>
        <v>PC</v>
      </c>
      <c r="E515" t="str">
        <f>CLEAN('2025 Original'!E473)</f>
        <v>0</v>
      </c>
      <c r="F515" t="str">
        <f>CLEAN('2025 Original'!F473)</f>
        <v>100% J</v>
      </c>
      <c r="G515" t="str">
        <f>CLEAN('2025 Original'!G473)</f>
        <v/>
      </c>
      <c r="H515" t="str">
        <f>CLEAN('2025 Original'!H473)</f>
        <v>J</v>
      </c>
      <c r="I515" t="str">
        <f>CLEAN('2025 Original'!I473)</f>
        <v/>
      </c>
      <c r="J515" t="str">
        <f>CLEAN('2025 Original'!J473)</f>
        <v>J</v>
      </c>
      <c r="K515" t="str">
        <f>CLEAN('2025 Original'!K473)</f>
        <v/>
      </c>
      <c r="L515" t="str">
        <f>CLEAN('2025 Original'!L473)</f>
        <v>J</v>
      </c>
      <c r="M515" t="str">
        <f>CLEAN('2025 Original'!M473)</f>
        <v/>
      </c>
      <c r="N515" t="str">
        <f t="shared" si="96"/>
        <v>0</v>
      </c>
      <c r="O515" s="70">
        <f t="shared" si="97"/>
        <v>0</v>
      </c>
      <c r="P515">
        <f t="shared" si="98"/>
        <v>0</v>
      </c>
      <c r="Q515">
        <f t="shared" si="99"/>
        <v>0</v>
      </c>
      <c r="S515">
        <f t="shared" si="100"/>
        <v>0</v>
      </c>
      <c r="T515">
        <f t="shared" si="101"/>
        <v>0</v>
      </c>
      <c r="U515">
        <f t="shared" si="102"/>
        <v>0</v>
      </c>
      <c r="V515">
        <f t="shared" si="103"/>
        <v>0</v>
      </c>
      <c r="W515">
        <f t="shared" si="104"/>
        <v>0</v>
      </c>
      <c r="X515">
        <f t="shared" si="105"/>
        <v>0</v>
      </c>
      <c r="Y515">
        <f t="shared" si="106"/>
        <v>0</v>
      </c>
      <c r="Z515">
        <f t="shared" si="107"/>
        <v>0</v>
      </c>
      <c r="AA515" cm="1">
        <f t="array" ref="AA515">SUMPRODUCT((Z515&lt;$Z$2:$Z$225)/COUNTIF($Z$2:$Z$225,$Z$2:$Z$225))+1</f>
        <v>90.999999999999957</v>
      </c>
    </row>
    <row r="516" spans="1:27" x14ac:dyDescent="0.15">
      <c r="A516" t="str">
        <f>CLEAN('2025 Original'!A474)</f>
        <v>Toyota</v>
      </c>
      <c r="B516" t="str">
        <f>CLEAN('2025 Original'!B474)</f>
        <v>Lexus</v>
      </c>
      <c r="C516" t="str">
        <f>CLEAN('2025 Original'!C474)</f>
        <v>LS 500</v>
      </c>
      <c r="D516" t="str">
        <f>CLEAN('2025 Original'!D474)</f>
        <v>PC</v>
      </c>
      <c r="E516" t="str">
        <f>CLEAN('2025 Original'!E474)</f>
        <v>0</v>
      </c>
      <c r="F516" t="str">
        <f>CLEAN('2025 Original'!F474)</f>
        <v>100% J</v>
      </c>
      <c r="G516" t="str">
        <f>CLEAN('2025 Original'!G474)</f>
        <v/>
      </c>
      <c r="H516" t="str">
        <f>CLEAN('2025 Original'!H474)</f>
        <v>J</v>
      </c>
      <c r="I516" t="str">
        <f>CLEAN('2025 Original'!I474)</f>
        <v/>
      </c>
      <c r="J516" t="str">
        <f>CLEAN('2025 Original'!J474)</f>
        <v>J</v>
      </c>
      <c r="K516" t="str">
        <f>CLEAN('2025 Original'!K474)</f>
        <v/>
      </c>
      <c r="L516" t="str">
        <f>CLEAN('2025 Original'!L474)</f>
        <v>J</v>
      </c>
      <c r="M516" t="str">
        <f>CLEAN('2025 Original'!M474)</f>
        <v/>
      </c>
      <c r="N516" t="str">
        <f t="shared" si="96"/>
        <v>0</v>
      </c>
      <c r="O516" s="70">
        <f t="shared" si="97"/>
        <v>0</v>
      </c>
      <c r="P516">
        <f t="shared" si="98"/>
        <v>0</v>
      </c>
      <c r="Q516">
        <f t="shared" si="99"/>
        <v>0</v>
      </c>
      <c r="S516">
        <f t="shared" si="100"/>
        <v>0</v>
      </c>
      <c r="T516">
        <f t="shared" si="101"/>
        <v>0</v>
      </c>
      <c r="U516">
        <f t="shared" si="102"/>
        <v>0</v>
      </c>
      <c r="V516">
        <f t="shared" si="103"/>
        <v>0</v>
      </c>
      <c r="W516">
        <f t="shared" si="104"/>
        <v>0</v>
      </c>
      <c r="X516">
        <f t="shared" si="105"/>
        <v>0</v>
      </c>
      <c r="Y516">
        <f t="shared" si="106"/>
        <v>0</v>
      </c>
      <c r="Z516">
        <f t="shared" si="107"/>
        <v>0</v>
      </c>
      <c r="AA516" cm="1">
        <f t="array" ref="AA516">SUMPRODUCT((Z516&lt;$Z$2:$Z$225)/COUNTIF($Z$2:$Z$225,$Z$2:$Z$225))+1</f>
        <v>90.999999999999957</v>
      </c>
    </row>
    <row r="517" spans="1:27" x14ac:dyDescent="0.15">
      <c r="A517" t="str">
        <f>CLEAN('2025 Original'!A475)</f>
        <v>Toyota</v>
      </c>
      <c r="B517" t="str">
        <f>CLEAN('2025 Original'!B475)</f>
        <v>Lexus</v>
      </c>
      <c r="C517" t="str">
        <f>CLEAN('2025 Original'!C475)</f>
        <v>LS 500h</v>
      </c>
      <c r="D517" t="str">
        <f>CLEAN('2025 Original'!D475)</f>
        <v>PC</v>
      </c>
      <c r="E517" t="str">
        <f>CLEAN('2025 Original'!E475)</f>
        <v>0</v>
      </c>
      <c r="F517" t="str">
        <f>CLEAN('2025 Original'!F475)</f>
        <v>100% J</v>
      </c>
      <c r="G517" t="str">
        <f>CLEAN('2025 Original'!G475)</f>
        <v/>
      </c>
      <c r="H517" t="str">
        <f>CLEAN('2025 Original'!H475)</f>
        <v>J</v>
      </c>
      <c r="I517" t="str">
        <f>CLEAN('2025 Original'!I475)</f>
        <v/>
      </c>
      <c r="J517" t="str">
        <f>CLEAN('2025 Original'!J475)</f>
        <v>J</v>
      </c>
      <c r="K517" t="str">
        <f>CLEAN('2025 Original'!K475)</f>
        <v/>
      </c>
      <c r="L517" t="str">
        <f>CLEAN('2025 Original'!L475)</f>
        <v>J</v>
      </c>
      <c r="M517" t="str">
        <f>CLEAN('2025 Original'!M475)</f>
        <v/>
      </c>
      <c r="N517" t="str">
        <f t="shared" si="96"/>
        <v>0</v>
      </c>
      <c r="O517" s="70">
        <f t="shared" si="97"/>
        <v>0</v>
      </c>
      <c r="P517">
        <f t="shared" si="98"/>
        <v>0</v>
      </c>
      <c r="Q517">
        <f t="shared" si="99"/>
        <v>0</v>
      </c>
      <c r="S517">
        <f t="shared" si="100"/>
        <v>0</v>
      </c>
      <c r="T517">
        <f t="shared" si="101"/>
        <v>0</v>
      </c>
      <c r="U517">
        <f t="shared" si="102"/>
        <v>0</v>
      </c>
      <c r="V517">
        <f t="shared" si="103"/>
        <v>0</v>
      </c>
      <c r="W517">
        <f t="shared" si="104"/>
        <v>0</v>
      </c>
      <c r="X517">
        <f t="shared" si="105"/>
        <v>0</v>
      </c>
      <c r="Y517">
        <f t="shared" si="106"/>
        <v>0</v>
      </c>
      <c r="Z517">
        <f t="shared" si="107"/>
        <v>0</v>
      </c>
      <c r="AA517" cm="1">
        <f t="array" ref="AA517">SUMPRODUCT((Z517&lt;$Z$2:$Z$225)/COUNTIF($Z$2:$Z$225,$Z$2:$Z$225))+1</f>
        <v>90.999999999999957</v>
      </c>
    </row>
    <row r="518" spans="1:27" x14ac:dyDescent="0.15">
      <c r="A518" t="str">
        <f>CLEAN('2025 Original'!A476)</f>
        <v>Toyota</v>
      </c>
      <c r="B518" t="str">
        <f>CLEAN('2025 Original'!B476)</f>
        <v>Lexus</v>
      </c>
      <c r="C518" t="str">
        <f>CLEAN('2025 Original'!C476)</f>
        <v>LX 600</v>
      </c>
      <c r="D518" t="str">
        <f>CLEAN('2025 Original'!D476)</f>
        <v>MPV</v>
      </c>
      <c r="E518" t="str">
        <f>CLEAN('2025 Original'!E476)</f>
        <v>0</v>
      </c>
      <c r="F518" t="str">
        <f>CLEAN('2025 Original'!F476)</f>
        <v>100% J</v>
      </c>
      <c r="G518" t="str">
        <f>CLEAN('2025 Original'!G476)</f>
        <v/>
      </c>
      <c r="H518" t="str">
        <f>CLEAN('2025 Original'!H476)</f>
        <v>J</v>
      </c>
      <c r="I518" t="str">
        <f>CLEAN('2025 Original'!I476)</f>
        <v/>
      </c>
      <c r="J518" t="str">
        <f>CLEAN('2025 Original'!J476)</f>
        <v>J</v>
      </c>
      <c r="K518" t="str">
        <f>CLEAN('2025 Original'!K476)</f>
        <v/>
      </c>
      <c r="L518" t="str">
        <f>CLEAN('2025 Original'!L476)</f>
        <v>J</v>
      </c>
      <c r="M518" t="str">
        <f>CLEAN('2025 Original'!M476)</f>
        <v/>
      </c>
      <c r="N518" t="str">
        <f t="shared" si="96"/>
        <v>0</v>
      </c>
      <c r="O518" s="70">
        <f t="shared" si="97"/>
        <v>0</v>
      </c>
      <c r="P518">
        <f t="shared" si="98"/>
        <v>0</v>
      </c>
      <c r="Q518">
        <f t="shared" si="99"/>
        <v>0</v>
      </c>
      <c r="S518">
        <f t="shared" si="100"/>
        <v>0</v>
      </c>
      <c r="T518">
        <f t="shared" si="101"/>
        <v>0</v>
      </c>
      <c r="U518">
        <f t="shared" si="102"/>
        <v>0</v>
      </c>
      <c r="V518">
        <f t="shared" si="103"/>
        <v>0</v>
      </c>
      <c r="W518">
        <f t="shared" si="104"/>
        <v>0</v>
      </c>
      <c r="X518">
        <f t="shared" si="105"/>
        <v>0</v>
      </c>
      <c r="Y518">
        <f t="shared" si="106"/>
        <v>0</v>
      </c>
      <c r="Z518">
        <f t="shared" si="107"/>
        <v>0</v>
      </c>
      <c r="AA518" cm="1">
        <f t="array" ref="AA518">SUMPRODUCT((Z518&lt;$Z$2:$Z$225)/COUNTIF($Z$2:$Z$225,$Z$2:$Z$225))+1</f>
        <v>90.999999999999957</v>
      </c>
    </row>
    <row r="519" spans="1:27" x14ac:dyDescent="0.15">
      <c r="A519" t="str">
        <f>CLEAN('2025 Original'!A477)</f>
        <v>Toyota</v>
      </c>
      <c r="B519" t="str">
        <f>CLEAN('2025 Original'!B477)</f>
        <v>Lexus</v>
      </c>
      <c r="C519" t="str">
        <f>CLEAN('2025 Original'!C477)</f>
        <v>LX 700h</v>
      </c>
      <c r="D519" t="str">
        <f>CLEAN('2025 Original'!D477)</f>
        <v>MPV</v>
      </c>
      <c r="E519" t="str">
        <f>CLEAN('2025 Original'!E477)</f>
        <v>0</v>
      </c>
      <c r="F519" t="str">
        <f>CLEAN('2025 Original'!F477)</f>
        <v>100% J</v>
      </c>
      <c r="G519" t="str">
        <f>CLEAN('2025 Original'!G477)</f>
        <v/>
      </c>
      <c r="H519" t="str">
        <f>CLEAN('2025 Original'!H477)</f>
        <v>J</v>
      </c>
      <c r="I519" t="str">
        <f>CLEAN('2025 Original'!I477)</f>
        <v/>
      </c>
      <c r="J519" t="str">
        <f>CLEAN('2025 Original'!J477)</f>
        <v>J</v>
      </c>
      <c r="K519" t="str">
        <f>CLEAN('2025 Original'!K477)</f>
        <v/>
      </c>
      <c r="L519" t="str">
        <f>CLEAN('2025 Original'!L477)</f>
        <v>J</v>
      </c>
      <c r="M519" t="str">
        <f>CLEAN('2025 Original'!M477)</f>
        <v/>
      </c>
      <c r="N519" t="str">
        <f t="shared" si="96"/>
        <v>0</v>
      </c>
      <c r="O519" s="70">
        <f t="shared" si="97"/>
        <v>0</v>
      </c>
      <c r="P519">
        <f t="shared" si="98"/>
        <v>0</v>
      </c>
      <c r="Q519">
        <f t="shared" si="99"/>
        <v>0</v>
      </c>
      <c r="S519">
        <f t="shared" si="100"/>
        <v>0</v>
      </c>
      <c r="T519">
        <f t="shared" si="101"/>
        <v>0</v>
      </c>
      <c r="U519">
        <f t="shared" si="102"/>
        <v>0</v>
      </c>
      <c r="V519">
        <f t="shared" si="103"/>
        <v>0</v>
      </c>
      <c r="W519">
        <f t="shared" si="104"/>
        <v>0</v>
      </c>
      <c r="X519">
        <f t="shared" si="105"/>
        <v>0</v>
      </c>
      <c r="Y519">
        <f t="shared" si="106"/>
        <v>0</v>
      </c>
      <c r="Z519">
        <f t="shared" si="107"/>
        <v>0</v>
      </c>
      <c r="AA519" cm="1">
        <f t="array" ref="AA519">SUMPRODUCT((Z519&lt;$Z$2:$Z$225)/COUNTIF($Z$2:$Z$225,$Z$2:$Z$225))+1</f>
        <v>90.999999999999957</v>
      </c>
    </row>
    <row r="520" spans="1:27" x14ac:dyDescent="0.15">
      <c r="A520" t="str">
        <f>CLEAN('2025 Original'!A480)</f>
        <v>Toyota</v>
      </c>
      <c r="B520" t="str">
        <f>CLEAN('2025 Original'!B480)</f>
        <v>Lexus</v>
      </c>
      <c r="C520" t="str">
        <f>CLEAN('2025 Original'!C480)</f>
        <v>NX 450h+</v>
      </c>
      <c r="D520" t="str">
        <f>CLEAN('2025 Original'!D480)</f>
        <v>MPV</v>
      </c>
      <c r="E520" t="str">
        <f>CLEAN('2025 Original'!E480)</f>
        <v>0</v>
      </c>
      <c r="F520" t="str">
        <f>CLEAN('2025 Original'!F480)</f>
        <v>90% J</v>
      </c>
      <c r="G520" t="str">
        <f>CLEAN('2025 Original'!G480)</f>
        <v/>
      </c>
      <c r="H520" t="str">
        <f>CLEAN('2025 Original'!H480)</f>
        <v>J</v>
      </c>
      <c r="I520" t="str">
        <f>CLEAN('2025 Original'!I480)</f>
        <v/>
      </c>
      <c r="J520" t="str">
        <f>CLEAN('2025 Original'!J480)</f>
        <v>J</v>
      </c>
      <c r="K520" t="str">
        <f>CLEAN('2025 Original'!K480)</f>
        <v/>
      </c>
      <c r="L520" t="str">
        <f>CLEAN('2025 Original'!L480)</f>
        <v>J</v>
      </c>
      <c r="M520" t="str">
        <f>CLEAN('2025 Original'!M480)</f>
        <v/>
      </c>
      <c r="N520" t="str">
        <f t="shared" si="96"/>
        <v>0</v>
      </c>
      <c r="O520" s="70">
        <f t="shared" si="97"/>
        <v>0</v>
      </c>
      <c r="P520">
        <f t="shared" si="98"/>
        <v>0</v>
      </c>
      <c r="Q520">
        <f t="shared" si="99"/>
        <v>0</v>
      </c>
      <c r="S520">
        <f t="shared" si="100"/>
        <v>0</v>
      </c>
      <c r="T520">
        <f t="shared" si="101"/>
        <v>0</v>
      </c>
      <c r="U520">
        <f t="shared" si="102"/>
        <v>0</v>
      </c>
      <c r="V520">
        <f t="shared" si="103"/>
        <v>0</v>
      </c>
      <c r="W520">
        <f t="shared" si="104"/>
        <v>0</v>
      </c>
      <c r="X520">
        <f t="shared" si="105"/>
        <v>0</v>
      </c>
      <c r="Y520">
        <f t="shared" si="106"/>
        <v>0</v>
      </c>
      <c r="Z520">
        <f t="shared" si="107"/>
        <v>0</v>
      </c>
      <c r="AA520" cm="1">
        <f t="array" ref="AA520">SUMPRODUCT((Z520&lt;$Z$2:$Z$225)/COUNTIF($Z$2:$Z$225,$Z$2:$Z$225))+1</f>
        <v>90.999999999999957</v>
      </c>
    </row>
    <row r="521" spans="1:27" x14ac:dyDescent="0.15">
      <c r="A521" t="str">
        <f>CLEAN('2025 Original'!A481)</f>
        <v>Toyota</v>
      </c>
      <c r="B521" t="str">
        <f>CLEAN('2025 Original'!B481)</f>
        <v>Lexus</v>
      </c>
      <c r="C521" t="str">
        <f>CLEAN('2025 Original'!C481)</f>
        <v>RC 300/350</v>
      </c>
      <c r="D521" t="str">
        <f>CLEAN('2025 Original'!D481)</f>
        <v>PC</v>
      </c>
      <c r="E521" t="str">
        <f>CLEAN('2025 Original'!E481)</f>
        <v>0</v>
      </c>
      <c r="F521" t="str">
        <f>CLEAN('2025 Original'!F481)</f>
        <v>100% J</v>
      </c>
      <c r="G521" t="str">
        <f>CLEAN('2025 Original'!G481)</f>
        <v/>
      </c>
      <c r="H521" t="str">
        <f>CLEAN('2025 Original'!H481)</f>
        <v>J</v>
      </c>
      <c r="I521" t="str">
        <f>CLEAN('2025 Original'!I481)</f>
        <v/>
      </c>
      <c r="J521" t="str">
        <f>CLEAN('2025 Original'!J481)</f>
        <v>J</v>
      </c>
      <c r="K521" t="str">
        <f>CLEAN('2025 Original'!K481)</f>
        <v/>
      </c>
      <c r="L521" t="str">
        <f>CLEAN('2025 Original'!L481)</f>
        <v>J</v>
      </c>
      <c r="M521" t="str">
        <f>CLEAN('2025 Original'!M481)</f>
        <v/>
      </c>
      <c r="N521" t="str">
        <f t="shared" si="96"/>
        <v>0</v>
      </c>
      <c r="O521" s="70">
        <f t="shared" si="97"/>
        <v>0</v>
      </c>
      <c r="P521">
        <f t="shared" si="98"/>
        <v>0</v>
      </c>
      <c r="Q521">
        <f t="shared" si="99"/>
        <v>0</v>
      </c>
      <c r="S521">
        <f t="shared" si="100"/>
        <v>0</v>
      </c>
      <c r="T521">
        <f t="shared" si="101"/>
        <v>0</v>
      </c>
      <c r="U521">
        <f t="shared" si="102"/>
        <v>0</v>
      </c>
      <c r="V521">
        <f t="shared" si="103"/>
        <v>0</v>
      </c>
      <c r="W521">
        <f t="shared" si="104"/>
        <v>0</v>
      </c>
      <c r="X521">
        <f t="shared" si="105"/>
        <v>0</v>
      </c>
      <c r="Y521">
        <f t="shared" si="106"/>
        <v>0</v>
      </c>
      <c r="Z521">
        <f t="shared" si="107"/>
        <v>0</v>
      </c>
      <c r="AA521" cm="1">
        <f t="array" ref="AA521">SUMPRODUCT((Z521&lt;$Z$2:$Z$225)/COUNTIF($Z$2:$Z$225,$Z$2:$Z$225))+1</f>
        <v>90.999999999999957</v>
      </c>
    </row>
    <row r="522" spans="1:27" x14ac:dyDescent="0.15">
      <c r="A522" t="str">
        <f>CLEAN('2025 Original'!A482)</f>
        <v>Toyota</v>
      </c>
      <c r="B522" t="str">
        <f>CLEAN('2025 Original'!B482)</f>
        <v>Lexus</v>
      </c>
      <c r="C522" t="str">
        <f>CLEAN('2025 Original'!C482)</f>
        <v>RC F</v>
      </c>
      <c r="D522" t="str">
        <f>CLEAN('2025 Original'!D482)</f>
        <v>PC</v>
      </c>
      <c r="E522" t="str">
        <f>CLEAN('2025 Original'!E482)</f>
        <v>0</v>
      </c>
      <c r="F522" t="str">
        <f>CLEAN('2025 Original'!F482)</f>
        <v>100% J</v>
      </c>
      <c r="G522" t="str">
        <f>CLEAN('2025 Original'!G482)</f>
        <v/>
      </c>
      <c r="H522" t="str">
        <f>CLEAN('2025 Original'!H482)</f>
        <v>J</v>
      </c>
      <c r="I522" t="str">
        <f>CLEAN('2025 Original'!I482)</f>
        <v/>
      </c>
      <c r="J522" t="str">
        <f>CLEAN('2025 Original'!J482)</f>
        <v>J</v>
      </c>
      <c r="K522" t="str">
        <f>CLEAN('2025 Original'!K482)</f>
        <v/>
      </c>
      <c r="L522" t="str">
        <f>CLEAN('2025 Original'!L482)</f>
        <v>J</v>
      </c>
      <c r="M522" t="str">
        <f>CLEAN('2025 Original'!M482)</f>
        <v/>
      </c>
      <c r="N522" t="str">
        <f t="shared" si="96"/>
        <v>0</v>
      </c>
      <c r="O522" s="70">
        <f t="shared" si="97"/>
        <v>0</v>
      </c>
      <c r="P522">
        <f t="shared" si="98"/>
        <v>0</v>
      </c>
      <c r="Q522">
        <f t="shared" si="99"/>
        <v>0</v>
      </c>
      <c r="S522">
        <f t="shared" si="100"/>
        <v>0</v>
      </c>
      <c r="T522">
        <f t="shared" si="101"/>
        <v>0</v>
      </c>
      <c r="U522">
        <f t="shared" si="102"/>
        <v>0</v>
      </c>
      <c r="V522">
        <f t="shared" si="103"/>
        <v>0</v>
      </c>
      <c r="W522">
        <f t="shared" si="104"/>
        <v>0</v>
      </c>
      <c r="X522">
        <f t="shared" si="105"/>
        <v>0</v>
      </c>
      <c r="Y522">
        <f t="shared" si="106"/>
        <v>0</v>
      </c>
      <c r="Z522">
        <f t="shared" si="107"/>
        <v>0</v>
      </c>
      <c r="AA522" cm="1">
        <f t="array" ref="AA522">SUMPRODUCT((Z522&lt;$Z$2:$Z$225)/COUNTIF($Z$2:$Z$225,$Z$2:$Z$225))+1</f>
        <v>90.999999999999957</v>
      </c>
    </row>
    <row r="523" spans="1:27" x14ac:dyDescent="0.15">
      <c r="A523" t="str">
        <f>CLEAN('2025 Original'!A485)</f>
        <v>Toyota</v>
      </c>
      <c r="B523" t="str">
        <f>CLEAN('2025 Original'!B485)</f>
        <v>Lexus</v>
      </c>
      <c r="C523" t="str">
        <f>CLEAN('2025 Original'!C485)</f>
        <v>RX 450h+</v>
      </c>
      <c r="D523" t="str">
        <f>CLEAN('2025 Original'!D485)</f>
        <v>MPV</v>
      </c>
      <c r="E523" t="str">
        <f>CLEAN('2025 Original'!E485)</f>
        <v>0</v>
      </c>
      <c r="F523" t="str">
        <f>CLEAN('2025 Original'!F485)</f>
        <v>85% J</v>
      </c>
      <c r="G523" t="str">
        <f>CLEAN('2025 Original'!G485)</f>
        <v>15% CH</v>
      </c>
      <c r="H523" t="str">
        <f>CLEAN('2025 Original'!H485)</f>
        <v>J</v>
      </c>
      <c r="I523" t="str">
        <f>CLEAN('2025 Original'!I485)</f>
        <v/>
      </c>
      <c r="J523" t="str">
        <f>CLEAN('2025 Original'!J485)</f>
        <v>J</v>
      </c>
      <c r="K523" t="str">
        <f>CLEAN('2025 Original'!K485)</f>
        <v/>
      </c>
      <c r="L523" t="str">
        <f>CLEAN('2025 Original'!L485)</f>
        <v>J</v>
      </c>
      <c r="M523" t="str">
        <f>CLEAN('2025 Original'!M485)</f>
        <v/>
      </c>
      <c r="N523" t="str">
        <f t="shared" si="96"/>
        <v>0</v>
      </c>
      <c r="O523" s="70">
        <f t="shared" si="97"/>
        <v>0</v>
      </c>
      <c r="P523">
        <f t="shared" si="98"/>
        <v>0</v>
      </c>
      <c r="Q523">
        <f t="shared" si="99"/>
        <v>0</v>
      </c>
      <c r="S523">
        <f t="shared" si="100"/>
        <v>0</v>
      </c>
      <c r="T523">
        <f t="shared" si="101"/>
        <v>0</v>
      </c>
      <c r="U523">
        <f t="shared" si="102"/>
        <v>0</v>
      </c>
      <c r="V523">
        <f t="shared" si="103"/>
        <v>0</v>
      </c>
      <c r="W523">
        <f t="shared" si="104"/>
        <v>0</v>
      </c>
      <c r="X523">
        <f t="shared" si="105"/>
        <v>0</v>
      </c>
      <c r="Y523">
        <f t="shared" si="106"/>
        <v>0</v>
      </c>
      <c r="Z523">
        <f t="shared" si="107"/>
        <v>0</v>
      </c>
      <c r="AA523" cm="1">
        <f t="array" ref="AA523">SUMPRODUCT((Z523&lt;$Z$2:$Z$225)/COUNTIF($Z$2:$Z$225,$Z$2:$Z$225))+1</f>
        <v>90.999999999999957</v>
      </c>
    </row>
    <row r="524" spans="1:27" x14ac:dyDescent="0.15">
      <c r="A524" t="str">
        <f>CLEAN('2025 Original'!A486)</f>
        <v>Toyota</v>
      </c>
      <c r="B524" t="str">
        <f>CLEAN('2025 Original'!B486)</f>
        <v>Lexus</v>
      </c>
      <c r="C524" t="str">
        <f>CLEAN('2025 Original'!C486)</f>
        <v>RZ 300e/450e</v>
      </c>
      <c r="D524" t="str">
        <f>CLEAN('2025 Original'!D486)</f>
        <v>MPV</v>
      </c>
      <c r="E524" t="str">
        <f>CLEAN('2025 Original'!E486)</f>
        <v>0</v>
      </c>
      <c r="F524" t="str">
        <f>CLEAN('2025 Original'!F486)</f>
        <v>90% J</v>
      </c>
      <c r="G524" t="str">
        <f>CLEAN('2025 Original'!G486)</f>
        <v>10% CH</v>
      </c>
      <c r="H524" t="str">
        <f>CLEAN('2025 Original'!H486)</f>
        <v>J</v>
      </c>
      <c r="I524" t="str">
        <f>CLEAN('2025 Original'!I486)</f>
        <v/>
      </c>
      <c r="J524" t="str">
        <f>CLEAN('2025 Original'!J486)</f>
        <v>J</v>
      </c>
      <c r="K524" t="str">
        <f>CLEAN('2025 Original'!K486)</f>
        <v/>
      </c>
      <c r="L524" t="str">
        <f>CLEAN('2025 Original'!L486)</f>
        <v>J</v>
      </c>
      <c r="M524" t="str">
        <f>CLEAN('2025 Original'!M486)</f>
        <v/>
      </c>
      <c r="N524" t="str">
        <f t="shared" si="96"/>
        <v>0</v>
      </c>
      <c r="O524" s="70">
        <f t="shared" si="97"/>
        <v>0</v>
      </c>
      <c r="P524">
        <f t="shared" si="98"/>
        <v>0</v>
      </c>
      <c r="Q524">
        <f t="shared" si="99"/>
        <v>0</v>
      </c>
      <c r="S524">
        <f t="shared" si="100"/>
        <v>0</v>
      </c>
      <c r="T524">
        <f t="shared" si="101"/>
        <v>0</v>
      </c>
      <c r="U524">
        <f t="shared" si="102"/>
        <v>0</v>
      </c>
      <c r="V524">
        <f t="shared" si="103"/>
        <v>0</v>
      </c>
      <c r="W524">
        <f t="shared" si="104"/>
        <v>0</v>
      </c>
      <c r="X524">
        <f t="shared" si="105"/>
        <v>0</v>
      </c>
      <c r="Y524">
        <f t="shared" si="106"/>
        <v>0</v>
      </c>
      <c r="Z524">
        <f t="shared" si="107"/>
        <v>0</v>
      </c>
      <c r="AA524" cm="1">
        <f t="array" ref="AA524">SUMPRODUCT((Z524&lt;$Z$2:$Z$225)/COUNTIF($Z$2:$Z$225,$Z$2:$Z$225))+1</f>
        <v>90.999999999999957</v>
      </c>
    </row>
    <row r="525" spans="1:27" x14ac:dyDescent="0.15">
      <c r="A525" t="str">
        <f>CLEAN('2025 Original'!A490)</f>
        <v>Toyota</v>
      </c>
      <c r="B525" t="str">
        <f>CLEAN('2025 Original'!B490)</f>
        <v>Lexus</v>
      </c>
      <c r="C525" t="str">
        <f>CLEAN('2025 Original'!C490)</f>
        <v>UX 300h</v>
      </c>
      <c r="D525" t="str">
        <f>CLEAN('2025 Original'!D490)</f>
        <v>MPV</v>
      </c>
      <c r="E525" t="str">
        <f>CLEAN('2025 Original'!E490)</f>
        <v>0</v>
      </c>
      <c r="F525" t="str">
        <f>CLEAN('2025 Original'!F490)</f>
        <v>100% J</v>
      </c>
      <c r="G525" t="str">
        <f>CLEAN('2025 Original'!G490)</f>
        <v/>
      </c>
      <c r="H525" t="str">
        <f>CLEAN('2025 Original'!H490)</f>
        <v>J</v>
      </c>
      <c r="I525" t="str">
        <f>CLEAN('2025 Original'!I490)</f>
        <v/>
      </c>
      <c r="J525" t="str">
        <f>CLEAN('2025 Original'!J490)</f>
        <v>J</v>
      </c>
      <c r="K525" t="str">
        <f>CLEAN('2025 Original'!K490)</f>
        <v/>
      </c>
      <c r="L525" t="str">
        <f>CLEAN('2025 Original'!L490)</f>
        <v>J</v>
      </c>
      <c r="M525" t="str">
        <f>CLEAN('2025 Original'!M490)</f>
        <v/>
      </c>
      <c r="N525" t="str">
        <f t="shared" si="96"/>
        <v>0</v>
      </c>
      <c r="O525" s="70">
        <f t="shared" si="97"/>
        <v>0</v>
      </c>
      <c r="P525">
        <f t="shared" si="98"/>
        <v>0</v>
      </c>
      <c r="Q525">
        <f t="shared" si="99"/>
        <v>0</v>
      </c>
      <c r="S525">
        <f t="shared" si="100"/>
        <v>0</v>
      </c>
      <c r="T525">
        <f t="shared" si="101"/>
        <v>0</v>
      </c>
      <c r="U525">
        <f t="shared" si="102"/>
        <v>0</v>
      </c>
      <c r="V525">
        <f t="shared" si="103"/>
        <v>0</v>
      </c>
      <c r="W525">
        <f t="shared" si="104"/>
        <v>0</v>
      </c>
      <c r="X525">
        <f t="shared" si="105"/>
        <v>0</v>
      </c>
      <c r="Y525">
        <f t="shared" si="106"/>
        <v>0</v>
      </c>
      <c r="Z525">
        <f t="shared" si="107"/>
        <v>0</v>
      </c>
      <c r="AA525" cm="1">
        <f t="array" ref="AA525">SUMPRODUCT((Z525&lt;$Z$2:$Z$225)/COUNTIF($Z$2:$Z$225,$Z$2:$Z$225))+1</f>
        <v>90.999999999999957</v>
      </c>
    </row>
    <row r="526" spans="1:27" x14ac:dyDescent="0.15">
      <c r="A526" t="str">
        <f>CLEAN('2025 Original'!A491)</f>
        <v>Toyota</v>
      </c>
      <c r="B526" t="str">
        <f>CLEAN('2025 Original'!B491)</f>
        <v>Toyota</v>
      </c>
      <c r="C526" t="str">
        <f>CLEAN('2025 Original'!C491)</f>
        <v>4Runner</v>
      </c>
      <c r="D526" t="str">
        <f>CLEAN('2025 Original'!D491)</f>
        <v>MPV</v>
      </c>
      <c r="E526" t="str">
        <f>CLEAN('2025 Original'!E491)</f>
        <v>0</v>
      </c>
      <c r="F526" t="str">
        <f>CLEAN('2025 Original'!F491)</f>
        <v>100% J</v>
      </c>
      <c r="G526" t="str">
        <f>CLEAN('2025 Original'!G491)</f>
        <v/>
      </c>
      <c r="H526" t="str">
        <f>CLEAN('2025 Original'!H491)</f>
        <v>J</v>
      </c>
      <c r="I526" t="str">
        <f>CLEAN('2025 Original'!I491)</f>
        <v/>
      </c>
      <c r="J526" t="str">
        <f>CLEAN('2025 Original'!J491)</f>
        <v>J</v>
      </c>
      <c r="K526" t="str">
        <f>CLEAN('2025 Original'!K491)</f>
        <v/>
      </c>
      <c r="L526" t="str">
        <f>CLEAN('2025 Original'!L491)</f>
        <v>J</v>
      </c>
      <c r="M526" t="str">
        <f>CLEAN('2025 Original'!M491)</f>
        <v/>
      </c>
      <c r="N526" t="str">
        <f t="shared" si="96"/>
        <v>0</v>
      </c>
      <c r="O526" s="70">
        <f t="shared" si="97"/>
        <v>0</v>
      </c>
      <c r="P526">
        <f t="shared" si="98"/>
        <v>0</v>
      </c>
      <c r="Q526">
        <f t="shared" si="99"/>
        <v>0</v>
      </c>
      <c r="S526">
        <f t="shared" si="100"/>
        <v>0</v>
      </c>
      <c r="T526">
        <f t="shared" si="101"/>
        <v>0</v>
      </c>
      <c r="U526">
        <f t="shared" si="102"/>
        <v>0</v>
      </c>
      <c r="V526">
        <f t="shared" si="103"/>
        <v>0</v>
      </c>
      <c r="W526">
        <f t="shared" si="104"/>
        <v>0</v>
      </c>
      <c r="X526">
        <f t="shared" si="105"/>
        <v>0</v>
      </c>
      <c r="Y526">
        <f t="shared" si="106"/>
        <v>0</v>
      </c>
      <c r="Z526">
        <f t="shared" si="107"/>
        <v>0</v>
      </c>
      <c r="AA526" cm="1">
        <f t="array" ref="AA526">SUMPRODUCT((Z526&lt;$Z$2:$Z$225)/COUNTIF($Z$2:$Z$225,$Z$2:$Z$225))+1</f>
        <v>90.999999999999957</v>
      </c>
    </row>
    <row r="527" spans="1:27" x14ac:dyDescent="0.15">
      <c r="A527" t="str">
        <f>CLEAN('2025 Original'!A493)</f>
        <v>Toyota</v>
      </c>
      <c r="B527" t="str">
        <f>CLEAN('2025 Original'!B493)</f>
        <v>Toyota</v>
      </c>
      <c r="C527" t="str">
        <f>CLEAN('2025 Original'!C493)</f>
        <v>bZ4x</v>
      </c>
      <c r="D527" t="str">
        <f>CLEAN('2025 Original'!D493)</f>
        <v>MPV</v>
      </c>
      <c r="E527" t="str">
        <f>CLEAN('2025 Original'!E493)</f>
        <v>0</v>
      </c>
      <c r="F527" t="str">
        <f>CLEAN('2025 Original'!F493)</f>
        <v>80% J</v>
      </c>
      <c r="G527" t="str">
        <f>CLEAN('2025 Original'!G493)</f>
        <v>20% CH</v>
      </c>
      <c r="H527" t="str">
        <f>CLEAN('2025 Original'!H493)</f>
        <v>J</v>
      </c>
      <c r="I527" t="str">
        <f>CLEAN('2025 Original'!I493)</f>
        <v/>
      </c>
      <c r="J527" t="str">
        <f>CLEAN('2025 Original'!J493)</f>
        <v>J</v>
      </c>
      <c r="K527" t="str">
        <f>CLEAN('2025 Original'!K493)</f>
        <v/>
      </c>
      <c r="L527" t="str">
        <f>CLEAN('2025 Original'!L493)</f>
        <v>J</v>
      </c>
      <c r="M527" t="str">
        <f>CLEAN('2025 Original'!M493)</f>
        <v/>
      </c>
      <c r="N527" t="str">
        <f t="shared" si="96"/>
        <v>0</v>
      </c>
      <c r="O527" s="70">
        <f t="shared" si="97"/>
        <v>0</v>
      </c>
      <c r="P527">
        <f t="shared" si="98"/>
        <v>0</v>
      </c>
      <c r="Q527">
        <f t="shared" si="99"/>
        <v>0</v>
      </c>
      <c r="S527">
        <f t="shared" si="100"/>
        <v>0</v>
      </c>
      <c r="T527">
        <f t="shared" si="101"/>
        <v>0</v>
      </c>
      <c r="U527">
        <f t="shared" si="102"/>
        <v>0</v>
      </c>
      <c r="V527">
        <f t="shared" si="103"/>
        <v>0</v>
      </c>
      <c r="W527">
        <f t="shared" si="104"/>
        <v>0</v>
      </c>
      <c r="X527">
        <f t="shared" si="105"/>
        <v>0</v>
      </c>
      <c r="Y527">
        <f t="shared" si="106"/>
        <v>0</v>
      </c>
      <c r="Z527">
        <f t="shared" si="107"/>
        <v>0</v>
      </c>
      <c r="AA527" cm="1">
        <f t="array" ref="AA527">SUMPRODUCT((Z527&lt;$Z$2:$Z$225)/COUNTIF($Z$2:$Z$225,$Z$2:$Z$225))+1</f>
        <v>90.999999999999957</v>
      </c>
    </row>
    <row r="528" spans="1:27" x14ac:dyDescent="0.15">
      <c r="A528" t="str">
        <f>CLEAN('2025 Original'!A498)</f>
        <v>Toyota</v>
      </c>
      <c r="B528" t="str">
        <f>CLEAN('2025 Original'!B498)</f>
        <v>Toyota</v>
      </c>
      <c r="C528" t="str">
        <f>CLEAN('2025 Original'!C498)</f>
        <v>Corolla Hatchback</v>
      </c>
      <c r="D528" t="str">
        <f>CLEAN('2025 Original'!D498)</f>
        <v>PC</v>
      </c>
      <c r="E528" t="str">
        <f>CLEAN('2025 Original'!E498)</f>
        <v>0</v>
      </c>
      <c r="F528" t="str">
        <f>CLEAN('2025 Original'!F498)</f>
        <v>100% J</v>
      </c>
      <c r="G528" t="str">
        <f>CLEAN('2025 Original'!G498)</f>
        <v/>
      </c>
      <c r="H528" t="str">
        <f>CLEAN('2025 Original'!H498)</f>
        <v>J</v>
      </c>
      <c r="I528" t="str">
        <f>CLEAN('2025 Original'!I498)</f>
        <v/>
      </c>
      <c r="J528" t="str">
        <f>CLEAN('2025 Original'!J498)</f>
        <v>J</v>
      </c>
      <c r="K528" t="str">
        <f>CLEAN('2025 Original'!K498)</f>
        <v/>
      </c>
      <c r="L528" t="str">
        <f>CLEAN('2025 Original'!L498)</f>
        <v>J</v>
      </c>
      <c r="M528" t="str">
        <f>CLEAN('2025 Original'!M498)</f>
        <v/>
      </c>
      <c r="N528" t="str">
        <f t="shared" si="96"/>
        <v>0</v>
      </c>
      <c r="O528" s="70">
        <f t="shared" si="97"/>
        <v>0</v>
      </c>
      <c r="P528">
        <f t="shared" si="98"/>
        <v>0</v>
      </c>
      <c r="Q528">
        <f t="shared" si="99"/>
        <v>0</v>
      </c>
      <c r="S528">
        <f t="shared" si="100"/>
        <v>0</v>
      </c>
      <c r="T528">
        <f t="shared" si="101"/>
        <v>0</v>
      </c>
      <c r="U528">
        <f t="shared" si="102"/>
        <v>0</v>
      </c>
      <c r="V528">
        <f t="shared" si="103"/>
        <v>0</v>
      </c>
      <c r="W528">
        <f t="shared" si="104"/>
        <v>0</v>
      </c>
      <c r="X528">
        <f t="shared" si="105"/>
        <v>0</v>
      </c>
      <c r="Y528">
        <f t="shared" si="106"/>
        <v>0</v>
      </c>
      <c r="Z528">
        <f t="shared" si="107"/>
        <v>0</v>
      </c>
      <c r="AA528" cm="1">
        <f t="array" ref="AA528">SUMPRODUCT((Z528&lt;$Z$2:$Z$225)/COUNTIF($Z$2:$Z$225,$Z$2:$Z$225))+1</f>
        <v>90.999999999999957</v>
      </c>
    </row>
    <row r="529" spans="1:27" x14ac:dyDescent="0.15">
      <c r="A529" t="str">
        <f>CLEAN('2025 Original'!A499)</f>
        <v>Toyota</v>
      </c>
      <c r="B529" t="str">
        <f>CLEAN('2025 Original'!B499)</f>
        <v>Toyota</v>
      </c>
      <c r="C529" t="str">
        <f>CLEAN('2025 Original'!C499)</f>
        <v>Corolla Hybrid</v>
      </c>
      <c r="D529" t="str">
        <f>CLEAN('2025 Original'!D499)</f>
        <v>PC</v>
      </c>
      <c r="E529" t="str">
        <f>CLEAN('2025 Original'!E499)</f>
        <v>0</v>
      </c>
      <c r="F529" t="str">
        <f>CLEAN('2025 Original'!F499)</f>
        <v>100% J</v>
      </c>
      <c r="G529" t="str">
        <f>CLEAN('2025 Original'!G499)</f>
        <v/>
      </c>
      <c r="H529" t="str">
        <f>CLEAN('2025 Original'!H499)</f>
        <v>J</v>
      </c>
      <c r="I529" t="str">
        <f>CLEAN('2025 Original'!I499)</f>
        <v/>
      </c>
      <c r="J529" t="str">
        <f>CLEAN('2025 Original'!J499)</f>
        <v>J</v>
      </c>
      <c r="K529" t="str">
        <f>CLEAN('2025 Original'!K499)</f>
        <v/>
      </c>
      <c r="L529" t="str">
        <f>CLEAN('2025 Original'!L499)</f>
        <v>J</v>
      </c>
      <c r="M529" t="str">
        <f>CLEAN('2025 Original'!M499)</f>
        <v/>
      </c>
      <c r="N529" t="str">
        <f t="shared" si="96"/>
        <v>0</v>
      </c>
      <c r="O529" s="70">
        <f t="shared" si="97"/>
        <v>0</v>
      </c>
      <c r="P529">
        <f t="shared" si="98"/>
        <v>0</v>
      </c>
      <c r="Q529">
        <f t="shared" si="99"/>
        <v>0</v>
      </c>
      <c r="S529">
        <f t="shared" si="100"/>
        <v>0</v>
      </c>
      <c r="T529">
        <f t="shared" si="101"/>
        <v>0</v>
      </c>
      <c r="U529">
        <f t="shared" si="102"/>
        <v>0</v>
      </c>
      <c r="V529">
        <f t="shared" si="103"/>
        <v>0</v>
      </c>
      <c r="W529">
        <f t="shared" si="104"/>
        <v>0</v>
      </c>
      <c r="X529">
        <f t="shared" si="105"/>
        <v>0</v>
      </c>
      <c r="Y529">
        <f t="shared" si="106"/>
        <v>0</v>
      </c>
      <c r="Z529">
        <f t="shared" si="107"/>
        <v>0</v>
      </c>
      <c r="AA529" cm="1">
        <f t="array" ref="AA529">SUMPRODUCT((Z529&lt;$Z$2:$Z$225)/COUNTIF($Z$2:$Z$225,$Z$2:$Z$225))+1</f>
        <v>90.999999999999957</v>
      </c>
    </row>
    <row r="530" spans="1:27" x14ac:dyDescent="0.15">
      <c r="A530" t="str">
        <f>CLEAN('2025 Original'!A500)</f>
        <v>Toyota</v>
      </c>
      <c r="B530" t="str">
        <f>CLEAN('2025 Original'!B500)</f>
        <v>Toyota</v>
      </c>
      <c r="C530" t="str">
        <f>CLEAN('2025 Original'!C500)</f>
        <v>Crown</v>
      </c>
      <c r="D530" t="str">
        <f>CLEAN('2025 Original'!D500)</f>
        <v>PC</v>
      </c>
      <c r="E530" t="str">
        <f>CLEAN('2025 Original'!E500)</f>
        <v>0</v>
      </c>
      <c r="F530" t="str">
        <f>CLEAN('2025 Original'!F500)</f>
        <v>100% J</v>
      </c>
      <c r="G530" t="str">
        <f>CLEAN('2025 Original'!G500)</f>
        <v/>
      </c>
      <c r="H530" t="str">
        <f>CLEAN('2025 Original'!H500)</f>
        <v>J</v>
      </c>
      <c r="I530" t="str">
        <f>CLEAN('2025 Original'!I500)</f>
        <v/>
      </c>
      <c r="J530" t="str">
        <f>CLEAN('2025 Original'!J500)</f>
        <v>J</v>
      </c>
      <c r="K530" t="str">
        <f>CLEAN('2025 Original'!K500)</f>
        <v/>
      </c>
      <c r="L530" t="str">
        <f>CLEAN('2025 Original'!L500)</f>
        <v>J</v>
      </c>
      <c r="M530" t="str">
        <f>CLEAN('2025 Original'!M500)</f>
        <v/>
      </c>
      <c r="N530" t="str">
        <f t="shared" si="96"/>
        <v>0</v>
      </c>
      <c r="O530" s="70">
        <f t="shared" si="97"/>
        <v>0</v>
      </c>
      <c r="P530">
        <f t="shared" si="98"/>
        <v>0</v>
      </c>
      <c r="Q530">
        <f t="shared" si="99"/>
        <v>0</v>
      </c>
      <c r="S530">
        <f t="shared" si="100"/>
        <v>0</v>
      </c>
      <c r="T530">
        <f t="shared" si="101"/>
        <v>0</v>
      </c>
      <c r="U530">
        <f t="shared" si="102"/>
        <v>0</v>
      </c>
      <c r="V530">
        <f t="shared" si="103"/>
        <v>0</v>
      </c>
      <c r="W530">
        <f t="shared" si="104"/>
        <v>0</v>
      </c>
      <c r="X530">
        <f t="shared" si="105"/>
        <v>0</v>
      </c>
      <c r="Y530">
        <f t="shared" si="106"/>
        <v>0</v>
      </c>
      <c r="Z530">
        <f t="shared" si="107"/>
        <v>0</v>
      </c>
      <c r="AA530" cm="1">
        <f t="array" ref="AA530">SUMPRODUCT((Z530&lt;$Z$2:$Z$225)/COUNTIF($Z$2:$Z$225,$Z$2:$Z$225))+1</f>
        <v>90.999999999999957</v>
      </c>
    </row>
    <row r="531" spans="1:27" x14ac:dyDescent="0.15">
      <c r="A531" t="str">
        <f>CLEAN('2025 Original'!A501)</f>
        <v>Toyota</v>
      </c>
      <c r="B531" t="str">
        <f>CLEAN('2025 Original'!B501)</f>
        <v>Toyota</v>
      </c>
      <c r="C531" t="str">
        <f>CLEAN('2025 Original'!C501)</f>
        <v>GR Corolla</v>
      </c>
      <c r="D531" t="str">
        <f>CLEAN('2025 Original'!D501)</f>
        <v>PC</v>
      </c>
      <c r="E531" t="str">
        <f>CLEAN('2025 Original'!E501)</f>
        <v>0</v>
      </c>
      <c r="F531" t="str">
        <f>CLEAN('2025 Original'!F501)</f>
        <v>100% J</v>
      </c>
      <c r="G531" t="str">
        <f>CLEAN('2025 Original'!G501)</f>
        <v/>
      </c>
      <c r="H531" t="str">
        <f>CLEAN('2025 Original'!H501)</f>
        <v>J</v>
      </c>
      <c r="I531" t="str">
        <f>CLEAN('2025 Original'!I501)</f>
        <v/>
      </c>
      <c r="J531" t="str">
        <f>CLEAN('2025 Original'!J501)</f>
        <v>J</v>
      </c>
      <c r="K531" t="str">
        <f>CLEAN('2025 Original'!K501)</f>
        <v/>
      </c>
      <c r="L531" t="str">
        <f>CLEAN('2025 Original'!L501)</f>
        <v>J</v>
      </c>
      <c r="M531" t="str">
        <f>CLEAN('2025 Original'!M501)</f>
        <v/>
      </c>
      <c r="N531" t="str">
        <f t="shared" si="96"/>
        <v>0</v>
      </c>
      <c r="O531" s="70">
        <f t="shared" si="97"/>
        <v>0</v>
      </c>
      <c r="P531">
        <f t="shared" si="98"/>
        <v>0</v>
      </c>
      <c r="Q531">
        <f t="shared" si="99"/>
        <v>0</v>
      </c>
      <c r="S531">
        <f t="shared" si="100"/>
        <v>0</v>
      </c>
      <c r="T531">
        <f t="shared" si="101"/>
        <v>0</v>
      </c>
      <c r="U531">
        <f t="shared" si="102"/>
        <v>0</v>
      </c>
      <c r="V531">
        <f t="shared" si="103"/>
        <v>0</v>
      </c>
      <c r="W531">
        <f t="shared" si="104"/>
        <v>0</v>
      </c>
      <c r="X531">
        <f t="shared" si="105"/>
        <v>0</v>
      </c>
      <c r="Y531">
        <f t="shared" si="106"/>
        <v>0</v>
      </c>
      <c r="Z531">
        <f t="shared" si="107"/>
        <v>0</v>
      </c>
      <c r="AA531" cm="1">
        <f t="array" ref="AA531">SUMPRODUCT((Z531&lt;$Z$2:$Z$225)/COUNTIF($Z$2:$Z$225,$Z$2:$Z$225))+1</f>
        <v>90.999999999999957</v>
      </c>
    </row>
    <row r="532" spans="1:27" x14ac:dyDescent="0.15">
      <c r="A532" t="str">
        <f>CLEAN('2025 Original'!A502)</f>
        <v>Toyota</v>
      </c>
      <c r="B532" t="str">
        <f>CLEAN('2025 Original'!B502)</f>
        <v>Toyota</v>
      </c>
      <c r="C532" t="str">
        <f>CLEAN('2025 Original'!C502)</f>
        <v>GR86</v>
      </c>
      <c r="D532" t="str">
        <f>CLEAN('2025 Original'!D502)</f>
        <v>PC</v>
      </c>
      <c r="E532" t="str">
        <f>CLEAN('2025 Original'!E502)</f>
        <v>0</v>
      </c>
      <c r="F532" t="str">
        <f>CLEAN('2025 Original'!F502)</f>
        <v>85% J</v>
      </c>
      <c r="G532" t="str">
        <f>CLEAN('2025 Original'!G502)</f>
        <v/>
      </c>
      <c r="H532" t="str">
        <f>CLEAN('2025 Original'!H502)</f>
        <v>J</v>
      </c>
      <c r="I532" t="str">
        <f>CLEAN('2025 Original'!I502)</f>
        <v/>
      </c>
      <c r="J532" t="str">
        <f>CLEAN('2025 Original'!J502)</f>
        <v>J</v>
      </c>
      <c r="K532" t="str">
        <f>CLEAN('2025 Original'!K502)</f>
        <v/>
      </c>
      <c r="L532" t="str">
        <f>CLEAN('2025 Original'!L502)</f>
        <v>J</v>
      </c>
      <c r="M532" t="str">
        <f>CLEAN('2025 Original'!M502)</f>
        <v/>
      </c>
      <c r="N532" t="str">
        <f t="shared" si="96"/>
        <v>0</v>
      </c>
      <c r="O532" s="70">
        <f t="shared" si="97"/>
        <v>0</v>
      </c>
      <c r="P532">
        <f t="shared" si="98"/>
        <v>0</v>
      </c>
      <c r="Q532">
        <f t="shared" si="99"/>
        <v>0</v>
      </c>
      <c r="S532">
        <f t="shared" si="100"/>
        <v>0</v>
      </c>
      <c r="T532">
        <f t="shared" si="101"/>
        <v>0</v>
      </c>
      <c r="U532">
        <f t="shared" si="102"/>
        <v>0</v>
      </c>
      <c r="V532">
        <f t="shared" si="103"/>
        <v>0</v>
      </c>
      <c r="W532">
        <f t="shared" si="104"/>
        <v>0</v>
      </c>
      <c r="X532">
        <f t="shared" si="105"/>
        <v>0</v>
      </c>
      <c r="Y532">
        <f t="shared" si="106"/>
        <v>0</v>
      </c>
      <c r="Z532">
        <f t="shared" si="107"/>
        <v>0</v>
      </c>
      <c r="AA532" cm="1">
        <f t="array" ref="AA532">SUMPRODUCT((Z532&lt;$Z$2:$Z$225)/COUNTIF($Z$2:$Z$225,$Z$2:$Z$225))+1</f>
        <v>90.999999999999957</v>
      </c>
    </row>
    <row r="533" spans="1:27" x14ac:dyDescent="0.15">
      <c r="A533" t="str">
        <f>CLEAN('2025 Original'!A507)</f>
        <v>Toyota</v>
      </c>
      <c r="B533" t="str">
        <f>CLEAN('2025 Original'!B507)</f>
        <v>Toyota</v>
      </c>
      <c r="C533" t="str">
        <f>CLEAN('2025 Original'!C507)</f>
        <v>Land Cruiser</v>
      </c>
      <c r="D533" t="str">
        <f>CLEAN('2025 Original'!D507)</f>
        <v>MPV</v>
      </c>
      <c r="E533" t="str">
        <f>CLEAN('2025 Original'!E507)</f>
        <v>0</v>
      </c>
      <c r="F533" t="str">
        <f>CLEAN('2025 Original'!F507)</f>
        <v>100% J</v>
      </c>
      <c r="G533" t="str">
        <f>CLEAN('2025 Original'!G507)</f>
        <v/>
      </c>
      <c r="H533" t="str">
        <f>CLEAN('2025 Original'!H507)</f>
        <v>J</v>
      </c>
      <c r="I533" t="str">
        <f>CLEAN('2025 Original'!I507)</f>
        <v/>
      </c>
      <c r="J533" t="str">
        <f>CLEAN('2025 Original'!J507)</f>
        <v>J</v>
      </c>
      <c r="K533" t="str">
        <f>CLEAN('2025 Original'!K507)</f>
        <v/>
      </c>
      <c r="L533" t="str">
        <f>CLEAN('2025 Original'!L507)</f>
        <v>J</v>
      </c>
      <c r="M533" t="str">
        <f>CLEAN('2025 Original'!M507)</f>
        <v/>
      </c>
      <c r="N533" t="str">
        <f t="shared" si="96"/>
        <v>0</v>
      </c>
      <c r="O533" s="70">
        <f t="shared" si="97"/>
        <v>0</v>
      </c>
      <c r="P533">
        <f t="shared" si="98"/>
        <v>0</v>
      </c>
      <c r="Q533">
        <f t="shared" si="99"/>
        <v>0</v>
      </c>
      <c r="S533">
        <f t="shared" si="100"/>
        <v>0</v>
      </c>
      <c r="T533">
        <f t="shared" si="101"/>
        <v>0</v>
      </c>
      <c r="U533">
        <f t="shared" si="102"/>
        <v>0</v>
      </c>
      <c r="V533">
        <f t="shared" si="103"/>
        <v>0</v>
      </c>
      <c r="W533">
        <f t="shared" si="104"/>
        <v>0</v>
      </c>
      <c r="X533">
        <f t="shared" si="105"/>
        <v>0</v>
      </c>
      <c r="Y533">
        <f t="shared" si="106"/>
        <v>0</v>
      </c>
      <c r="Z533">
        <f t="shared" si="107"/>
        <v>0</v>
      </c>
      <c r="AA533" cm="1">
        <f t="array" ref="AA533">SUMPRODUCT((Z533&lt;$Z$2:$Z$225)/COUNTIF($Z$2:$Z$225,$Z$2:$Z$225))+1</f>
        <v>90.999999999999957</v>
      </c>
    </row>
    <row r="534" spans="1:27" x14ac:dyDescent="0.15">
      <c r="A534" t="str">
        <f>CLEAN('2025 Original'!A508)</f>
        <v>Toyota</v>
      </c>
      <c r="B534" t="str">
        <f>CLEAN('2025 Original'!B508)</f>
        <v>Toyota</v>
      </c>
      <c r="C534" t="str">
        <f>CLEAN('2025 Original'!C508)</f>
        <v>Mirai</v>
      </c>
      <c r="D534" t="str">
        <f>CLEAN('2025 Original'!D508)</f>
        <v>PC</v>
      </c>
      <c r="E534" t="str">
        <f>CLEAN('2025 Original'!E508)</f>
        <v>0</v>
      </c>
      <c r="F534" t="str">
        <f>CLEAN('2025 Original'!F508)</f>
        <v>100% J</v>
      </c>
      <c r="G534" t="str">
        <f>CLEAN('2025 Original'!G508)</f>
        <v/>
      </c>
      <c r="H534" t="str">
        <f>CLEAN('2025 Original'!H508)</f>
        <v>J</v>
      </c>
      <c r="I534" t="str">
        <f>CLEAN('2025 Original'!I508)</f>
        <v/>
      </c>
      <c r="J534" t="str">
        <f>CLEAN('2025 Original'!J508)</f>
        <v>J</v>
      </c>
      <c r="K534" t="str">
        <f>CLEAN('2025 Original'!K508)</f>
        <v/>
      </c>
      <c r="L534" t="str">
        <f>CLEAN('2025 Original'!L508)</f>
        <v>J</v>
      </c>
      <c r="M534" t="str">
        <f>CLEAN('2025 Original'!M508)</f>
        <v/>
      </c>
      <c r="N534" t="str">
        <f t="shared" si="96"/>
        <v>0</v>
      </c>
      <c r="O534" s="70">
        <f t="shared" si="97"/>
        <v>0</v>
      </c>
      <c r="P534">
        <f t="shared" si="98"/>
        <v>0</v>
      </c>
      <c r="Q534">
        <f t="shared" si="99"/>
        <v>0</v>
      </c>
      <c r="S534">
        <f t="shared" si="100"/>
        <v>0</v>
      </c>
      <c r="T534">
        <f t="shared" si="101"/>
        <v>0</v>
      </c>
      <c r="U534">
        <f t="shared" si="102"/>
        <v>0</v>
      </c>
      <c r="V534">
        <f t="shared" si="103"/>
        <v>0</v>
      </c>
      <c r="W534">
        <f t="shared" si="104"/>
        <v>0</v>
      </c>
      <c r="X534">
        <f t="shared" si="105"/>
        <v>0</v>
      </c>
      <c r="Y534">
        <f t="shared" si="106"/>
        <v>0</v>
      </c>
      <c r="Z534">
        <f t="shared" si="107"/>
        <v>0</v>
      </c>
      <c r="AA534" cm="1">
        <f t="array" ref="AA534">SUMPRODUCT((Z534&lt;$Z$2:$Z$225)/COUNTIF($Z$2:$Z$225,$Z$2:$Z$225))+1</f>
        <v>90.999999999999957</v>
      </c>
    </row>
    <row r="535" spans="1:27" x14ac:dyDescent="0.15">
      <c r="A535" t="str">
        <f>CLEAN('2025 Original'!A509)</f>
        <v>Toyota</v>
      </c>
      <c r="B535" t="str">
        <f>CLEAN('2025 Original'!B509)</f>
        <v>Toyota</v>
      </c>
      <c r="C535" t="str">
        <f>CLEAN('2025 Original'!C509)</f>
        <v>Prius</v>
      </c>
      <c r="D535" t="str">
        <f>CLEAN('2025 Original'!D509)</f>
        <v>PC</v>
      </c>
      <c r="E535" t="str">
        <f>CLEAN('2025 Original'!E509)</f>
        <v>0</v>
      </c>
      <c r="F535" t="str">
        <f>CLEAN('2025 Original'!F509)</f>
        <v>100% J</v>
      </c>
      <c r="G535" t="str">
        <f>CLEAN('2025 Original'!G509)</f>
        <v/>
      </c>
      <c r="H535" t="str">
        <f>CLEAN('2025 Original'!H509)</f>
        <v>J</v>
      </c>
      <c r="I535" t="str">
        <f>CLEAN('2025 Original'!I509)</f>
        <v/>
      </c>
      <c r="J535" t="str">
        <f>CLEAN('2025 Original'!J509)</f>
        <v>J</v>
      </c>
      <c r="K535" t="str">
        <f>CLEAN('2025 Original'!K509)</f>
        <v/>
      </c>
      <c r="L535" t="str">
        <f>CLEAN('2025 Original'!L509)</f>
        <v>J</v>
      </c>
      <c r="M535" t="str">
        <f>CLEAN('2025 Original'!M509)</f>
        <v/>
      </c>
      <c r="N535" t="str">
        <f t="shared" si="96"/>
        <v>0</v>
      </c>
      <c r="O535" s="70">
        <f t="shared" si="97"/>
        <v>0</v>
      </c>
      <c r="P535">
        <f t="shared" si="98"/>
        <v>0</v>
      </c>
      <c r="Q535">
        <f t="shared" si="99"/>
        <v>0</v>
      </c>
      <c r="S535">
        <f t="shared" si="100"/>
        <v>0</v>
      </c>
      <c r="T535">
        <f t="shared" si="101"/>
        <v>0</v>
      </c>
      <c r="U535">
        <f t="shared" si="102"/>
        <v>0</v>
      </c>
      <c r="V535">
        <f t="shared" si="103"/>
        <v>0</v>
      </c>
      <c r="W535">
        <f t="shared" si="104"/>
        <v>0</v>
      </c>
      <c r="X535">
        <f t="shared" si="105"/>
        <v>0</v>
      </c>
      <c r="Y535">
        <f t="shared" si="106"/>
        <v>0</v>
      </c>
      <c r="Z535">
        <f t="shared" si="107"/>
        <v>0</v>
      </c>
      <c r="AA535" cm="1">
        <f t="array" ref="AA535">SUMPRODUCT((Z535&lt;$Z$2:$Z$225)/COUNTIF($Z$2:$Z$225,$Z$2:$Z$225))+1</f>
        <v>90.999999999999957</v>
      </c>
    </row>
    <row r="536" spans="1:27" x14ac:dyDescent="0.15">
      <c r="A536" t="str">
        <f>CLEAN('2025 Original'!A510)</f>
        <v>Toyota</v>
      </c>
      <c r="B536" t="str">
        <f>CLEAN('2025 Original'!B510)</f>
        <v>Toyota</v>
      </c>
      <c r="C536" t="str">
        <f>CLEAN('2025 Original'!C510)</f>
        <v>Prius Prime</v>
      </c>
      <c r="D536" t="str">
        <f>CLEAN('2025 Original'!D510)</f>
        <v>PC</v>
      </c>
      <c r="E536" t="str">
        <f>CLEAN('2025 Original'!E510)</f>
        <v>0</v>
      </c>
      <c r="F536" t="str">
        <f>CLEAN('2025 Original'!F510)</f>
        <v>85% J</v>
      </c>
      <c r="G536" t="str">
        <f>CLEAN('2025 Original'!G510)</f>
        <v>5% CH</v>
      </c>
      <c r="H536" t="str">
        <f>CLEAN('2025 Original'!H510)</f>
        <v>J</v>
      </c>
      <c r="I536" t="str">
        <f>CLEAN('2025 Original'!I510)</f>
        <v/>
      </c>
      <c r="J536" t="str">
        <f>CLEAN('2025 Original'!J510)</f>
        <v>J</v>
      </c>
      <c r="K536" t="str">
        <f>CLEAN('2025 Original'!K510)</f>
        <v/>
      </c>
      <c r="L536" t="str">
        <f>CLEAN('2025 Original'!L510)</f>
        <v>J</v>
      </c>
      <c r="M536" t="str">
        <f>CLEAN('2025 Original'!M510)</f>
        <v/>
      </c>
      <c r="N536" t="str">
        <f t="shared" si="96"/>
        <v>0</v>
      </c>
      <c r="O536" s="70">
        <f t="shared" si="97"/>
        <v>0</v>
      </c>
      <c r="P536">
        <f t="shared" si="98"/>
        <v>0</v>
      </c>
      <c r="Q536">
        <f t="shared" si="99"/>
        <v>0</v>
      </c>
      <c r="S536">
        <f t="shared" si="100"/>
        <v>0</v>
      </c>
      <c r="T536">
        <f t="shared" si="101"/>
        <v>0</v>
      </c>
      <c r="U536">
        <f t="shared" si="102"/>
        <v>0</v>
      </c>
      <c r="V536">
        <f t="shared" si="103"/>
        <v>0</v>
      </c>
      <c r="W536">
        <f t="shared" si="104"/>
        <v>0</v>
      </c>
      <c r="X536">
        <f t="shared" si="105"/>
        <v>0</v>
      </c>
      <c r="Y536">
        <f t="shared" si="106"/>
        <v>0</v>
      </c>
      <c r="Z536">
        <f t="shared" si="107"/>
        <v>0</v>
      </c>
      <c r="AA536" cm="1">
        <f t="array" ref="AA536">SUMPRODUCT((Z536&lt;$Z$2:$Z$225)/COUNTIF($Z$2:$Z$225,$Z$2:$Z$225))+1</f>
        <v>90.999999999999957</v>
      </c>
    </row>
    <row r="537" spans="1:27" x14ac:dyDescent="0.15">
      <c r="A537" t="str">
        <f>CLEAN('2025 Original'!A511)</f>
        <v>Toyota</v>
      </c>
      <c r="B537" t="str">
        <f>CLEAN('2025 Original'!B511)</f>
        <v>Toyota</v>
      </c>
      <c r="C537" t="str">
        <f>CLEAN('2025 Original'!C511)</f>
        <v>Rav4 PHEV</v>
      </c>
      <c r="D537" t="str">
        <f>CLEAN('2025 Original'!D511)</f>
        <v>PC</v>
      </c>
      <c r="E537" t="str">
        <f>CLEAN('2025 Original'!E511)</f>
        <v>0</v>
      </c>
      <c r="F537" t="str">
        <f>CLEAN('2025 Original'!F511)</f>
        <v>80% J</v>
      </c>
      <c r="G537" t="str">
        <f>CLEAN('2025 Original'!G511)</f>
        <v>20% CH</v>
      </c>
      <c r="H537" t="str">
        <f>CLEAN('2025 Original'!H511)</f>
        <v>J</v>
      </c>
      <c r="I537" t="str">
        <f>CLEAN('2025 Original'!I511)</f>
        <v/>
      </c>
      <c r="J537" t="str">
        <f>CLEAN('2025 Original'!J511)</f>
        <v>J</v>
      </c>
      <c r="K537" t="str">
        <f>CLEAN('2025 Original'!K511)</f>
        <v/>
      </c>
      <c r="L537" t="str">
        <f>CLEAN('2025 Original'!L511)</f>
        <v>J</v>
      </c>
      <c r="M537" t="str">
        <f>CLEAN('2025 Original'!M511)</f>
        <v/>
      </c>
      <c r="N537" t="str">
        <f t="shared" si="96"/>
        <v>0</v>
      </c>
      <c r="O537" s="70">
        <f t="shared" si="97"/>
        <v>0</v>
      </c>
      <c r="P537">
        <f t="shared" si="98"/>
        <v>0</v>
      </c>
      <c r="Q537">
        <f t="shared" si="99"/>
        <v>0</v>
      </c>
      <c r="S537">
        <f t="shared" si="100"/>
        <v>0</v>
      </c>
      <c r="T537">
        <f t="shared" si="101"/>
        <v>0</v>
      </c>
      <c r="U537">
        <f t="shared" si="102"/>
        <v>0</v>
      </c>
      <c r="V537">
        <f t="shared" si="103"/>
        <v>0</v>
      </c>
      <c r="W537">
        <f t="shared" si="104"/>
        <v>0</v>
      </c>
      <c r="X537">
        <f t="shared" si="105"/>
        <v>0</v>
      </c>
      <c r="Y537">
        <f t="shared" si="106"/>
        <v>0</v>
      </c>
      <c r="Z537">
        <f t="shared" si="107"/>
        <v>0</v>
      </c>
      <c r="AA537" cm="1">
        <f t="array" ref="AA537">SUMPRODUCT((Z537&lt;$Z$2:$Z$225)/COUNTIF($Z$2:$Z$225,$Z$2:$Z$225))+1</f>
        <v>90.999999999999957</v>
      </c>
    </row>
    <row r="538" spans="1:27" x14ac:dyDescent="0.15">
      <c r="A538" t="str">
        <f>CLEAN('2025 Original'!A534)</f>
        <v>Volvo</v>
      </c>
      <c r="B538" t="str">
        <f>CLEAN('2025 Original'!B534)</f>
        <v>Volvo</v>
      </c>
      <c r="C538" t="str">
        <f>CLEAN('2025 Original'!C534)</f>
        <v>EC40 Single Motor</v>
      </c>
      <c r="D538" t="str">
        <f>CLEAN('2025 Original'!D534)</f>
        <v>MPV</v>
      </c>
      <c r="E538" t="str">
        <f>CLEAN('2025 Original'!E534)</f>
        <v>0</v>
      </c>
      <c r="F538" t="str">
        <f>CLEAN('2025 Original'!F534)</f>
        <v>40% CH</v>
      </c>
      <c r="G538" t="str">
        <f>CLEAN('2025 Original'!G534)</f>
        <v>15% SW</v>
      </c>
      <c r="H538" t="str">
        <f>CLEAN('2025 Original'!H534)</f>
        <v>BE</v>
      </c>
      <c r="I538" t="str">
        <f>CLEAN('2025 Original'!I534)</f>
        <v/>
      </c>
      <c r="J538" t="str">
        <f>CLEAN('2025 Original'!J534)</f>
        <v>SW</v>
      </c>
      <c r="K538" t="str">
        <f>CLEAN('2025 Original'!K534)</f>
        <v/>
      </c>
      <c r="L538" t="str">
        <f>CLEAN('2025 Original'!L534)</f>
        <v>SW</v>
      </c>
      <c r="M538" t="str">
        <f>CLEAN('2025 Original'!M534)</f>
        <v/>
      </c>
      <c r="N538" t="str">
        <f t="shared" si="96"/>
        <v>0</v>
      </c>
      <c r="O538" s="70">
        <f t="shared" si="97"/>
        <v>0</v>
      </c>
      <c r="P538">
        <f t="shared" si="98"/>
        <v>0</v>
      </c>
      <c r="Q538">
        <f t="shared" si="99"/>
        <v>0</v>
      </c>
      <c r="S538">
        <f t="shared" si="100"/>
        <v>0</v>
      </c>
      <c r="T538">
        <f t="shared" si="101"/>
        <v>0</v>
      </c>
      <c r="U538">
        <f t="shared" si="102"/>
        <v>0</v>
      </c>
      <c r="V538">
        <f t="shared" si="103"/>
        <v>0</v>
      </c>
      <c r="W538">
        <f t="shared" si="104"/>
        <v>0</v>
      </c>
      <c r="X538">
        <f t="shared" si="105"/>
        <v>0</v>
      </c>
      <c r="Y538">
        <f t="shared" si="106"/>
        <v>0</v>
      </c>
      <c r="Z538">
        <f t="shared" si="107"/>
        <v>0</v>
      </c>
      <c r="AA538" cm="1">
        <f t="array" ref="AA538">SUMPRODUCT((Z538&lt;$Z$2:$Z$225)/COUNTIF($Z$2:$Z$225,$Z$2:$Z$225))+1</f>
        <v>90.999999999999957</v>
      </c>
    </row>
    <row r="539" spans="1:27" x14ac:dyDescent="0.15">
      <c r="A539" t="str">
        <f>CLEAN('2025 Original'!A535)</f>
        <v>Volvo</v>
      </c>
      <c r="B539" t="str">
        <f>CLEAN('2025 Original'!B535)</f>
        <v>Volvo</v>
      </c>
      <c r="C539" t="str">
        <f>CLEAN('2025 Original'!C535)</f>
        <v>EC40 Twin Motor</v>
      </c>
      <c r="D539" t="str">
        <f>CLEAN('2025 Original'!D535)</f>
        <v>MPV</v>
      </c>
      <c r="E539" t="str">
        <f>CLEAN('2025 Original'!E535)</f>
        <v>0</v>
      </c>
      <c r="F539" t="str">
        <f>CLEAN('2025 Original'!F535)</f>
        <v>40% CH</v>
      </c>
      <c r="G539" t="str">
        <f>CLEAN('2025 Original'!G535)</f>
        <v>15% SW</v>
      </c>
      <c r="H539" t="str">
        <f>CLEAN('2025 Original'!H535)</f>
        <v>BE</v>
      </c>
      <c r="I539" t="str">
        <f>CLEAN('2025 Original'!I535)</f>
        <v/>
      </c>
      <c r="J539" t="str">
        <f>CLEAN('2025 Original'!J535)</f>
        <v>SW (RR Motor)</v>
      </c>
      <c r="K539" t="str">
        <f>CLEAN('2025 Original'!K535)</f>
        <v>CH (FR Motor)</v>
      </c>
      <c r="L539" t="str">
        <f>CLEAN('2025 Original'!L535)</f>
        <v>SW (RR Motor)</v>
      </c>
      <c r="M539" t="str">
        <f>CLEAN('2025 Original'!M535)</f>
        <v>CH (FR Motor)</v>
      </c>
      <c r="N539" t="str">
        <f t="shared" si="96"/>
        <v>0</v>
      </c>
      <c r="O539" s="70">
        <f t="shared" si="97"/>
        <v>0</v>
      </c>
      <c r="P539">
        <f t="shared" si="98"/>
        <v>0</v>
      </c>
      <c r="Q539">
        <f t="shared" si="99"/>
        <v>0</v>
      </c>
      <c r="S539">
        <f t="shared" si="100"/>
        <v>0</v>
      </c>
      <c r="T539">
        <f t="shared" si="101"/>
        <v>0</v>
      </c>
      <c r="U539">
        <f t="shared" si="102"/>
        <v>0</v>
      </c>
      <c r="V539">
        <f t="shared" si="103"/>
        <v>0</v>
      </c>
      <c r="W539">
        <f t="shared" si="104"/>
        <v>0</v>
      </c>
      <c r="X539">
        <f t="shared" si="105"/>
        <v>0</v>
      </c>
      <c r="Y539">
        <f t="shared" si="106"/>
        <v>0</v>
      </c>
      <c r="Z539">
        <f t="shared" si="107"/>
        <v>0</v>
      </c>
      <c r="AA539" cm="1">
        <f t="array" ref="AA539">SUMPRODUCT((Z539&lt;$Z$2:$Z$225)/COUNTIF($Z$2:$Z$225,$Z$2:$Z$225))+1</f>
        <v>90.999999999999957</v>
      </c>
    </row>
    <row r="540" spans="1:27" x14ac:dyDescent="0.15">
      <c r="A540" t="str">
        <f>CLEAN('2025 Original'!A536)</f>
        <v>Volvo</v>
      </c>
      <c r="B540" t="str">
        <f>CLEAN('2025 Original'!B536)</f>
        <v>Volvo</v>
      </c>
      <c r="C540" t="str">
        <f>CLEAN('2025 Original'!C536)</f>
        <v>EC40 Twin Motor</v>
      </c>
      <c r="D540" t="str">
        <f>CLEAN('2025 Original'!D536)</f>
        <v>MPV</v>
      </c>
      <c r="E540" t="str">
        <f>CLEAN('2025 Original'!E536)</f>
        <v>0</v>
      </c>
      <c r="F540" t="str">
        <f>CLEAN('2025 Original'!F536)</f>
        <v>40% CH</v>
      </c>
      <c r="G540" t="str">
        <f>CLEAN('2025 Original'!G536)</f>
        <v/>
      </c>
      <c r="H540" t="str">
        <f>CLEAN('2025 Original'!H536)</f>
        <v>BE</v>
      </c>
      <c r="I540" t="str">
        <f>CLEAN('2025 Original'!I536)</f>
        <v/>
      </c>
      <c r="J540" t="str">
        <f>CLEAN('2025 Original'!J536)</f>
        <v>SW (RR Motor)</v>
      </c>
      <c r="K540" t="str">
        <f>CLEAN('2025 Original'!K536)</f>
        <v>CH (FR Motor)</v>
      </c>
      <c r="L540" t="str">
        <f>CLEAN('2025 Original'!L536)</f>
        <v>SW (RR Motor)</v>
      </c>
      <c r="M540" t="str">
        <f>CLEAN('2025 Original'!M536)</f>
        <v>CH (FR Motor)</v>
      </c>
      <c r="N540" t="str">
        <f t="shared" si="96"/>
        <v>0</v>
      </c>
      <c r="O540" s="70">
        <f t="shared" si="97"/>
        <v>0</v>
      </c>
      <c r="P540">
        <f t="shared" si="98"/>
        <v>0</v>
      </c>
      <c r="Q540">
        <f t="shared" si="99"/>
        <v>0</v>
      </c>
      <c r="S540">
        <f t="shared" si="100"/>
        <v>0</v>
      </c>
      <c r="T540">
        <f t="shared" si="101"/>
        <v>0</v>
      </c>
      <c r="U540">
        <f t="shared" si="102"/>
        <v>0</v>
      </c>
      <c r="V540">
        <f t="shared" si="103"/>
        <v>0</v>
      </c>
      <c r="W540">
        <f t="shared" si="104"/>
        <v>0</v>
      </c>
      <c r="X540">
        <f t="shared" si="105"/>
        <v>0</v>
      </c>
      <c r="Y540">
        <f t="shared" si="106"/>
        <v>0</v>
      </c>
      <c r="Z540">
        <f t="shared" si="107"/>
        <v>0</v>
      </c>
      <c r="AA540" cm="1">
        <f t="array" ref="AA540">SUMPRODUCT((Z540&lt;$Z$2:$Z$225)/COUNTIF($Z$2:$Z$225,$Z$2:$Z$225))+1</f>
        <v>90.999999999999957</v>
      </c>
    </row>
    <row r="541" spans="1:27" x14ac:dyDescent="0.15">
      <c r="A541" t="str">
        <f>CLEAN('2025 Original'!A537)</f>
        <v>Volvo</v>
      </c>
      <c r="B541" t="str">
        <f>CLEAN('2025 Original'!B537)</f>
        <v>Volvo</v>
      </c>
      <c r="C541" t="str">
        <f>CLEAN('2025 Original'!C537)</f>
        <v>EX40 Single Motor</v>
      </c>
      <c r="D541" t="str">
        <f>CLEAN('2025 Original'!D537)</f>
        <v>MPV</v>
      </c>
      <c r="E541" t="str">
        <f>CLEAN('2025 Original'!E537)</f>
        <v>0</v>
      </c>
      <c r="F541" t="str">
        <f>CLEAN('2025 Original'!F537)</f>
        <v>40% CH</v>
      </c>
      <c r="G541" t="str">
        <f>CLEAN('2025 Original'!G537)</f>
        <v>15% SW</v>
      </c>
      <c r="H541" t="str">
        <f>CLEAN('2025 Original'!H537)</f>
        <v>BE</v>
      </c>
      <c r="I541" t="str">
        <f>CLEAN('2025 Original'!I537)</f>
        <v/>
      </c>
      <c r="J541" t="str">
        <f>CLEAN('2025 Original'!J537)</f>
        <v>SW</v>
      </c>
      <c r="K541" t="str">
        <f>CLEAN('2025 Original'!K537)</f>
        <v/>
      </c>
      <c r="L541" t="str">
        <f>CLEAN('2025 Original'!L537)</f>
        <v>SW</v>
      </c>
      <c r="M541" t="str">
        <f>CLEAN('2025 Original'!M537)</f>
        <v/>
      </c>
      <c r="N541" t="str">
        <f t="shared" si="96"/>
        <v>0</v>
      </c>
      <c r="O541" s="70">
        <f t="shared" si="97"/>
        <v>0</v>
      </c>
      <c r="P541">
        <f t="shared" si="98"/>
        <v>0</v>
      </c>
      <c r="Q541">
        <f t="shared" si="99"/>
        <v>0</v>
      </c>
      <c r="S541">
        <f t="shared" si="100"/>
        <v>0</v>
      </c>
      <c r="T541">
        <f t="shared" si="101"/>
        <v>0</v>
      </c>
      <c r="U541">
        <f t="shared" si="102"/>
        <v>0</v>
      </c>
      <c r="V541">
        <f t="shared" si="103"/>
        <v>0</v>
      </c>
      <c r="W541">
        <f t="shared" si="104"/>
        <v>0</v>
      </c>
      <c r="X541">
        <f t="shared" si="105"/>
        <v>0</v>
      </c>
      <c r="Y541">
        <f t="shared" si="106"/>
        <v>0</v>
      </c>
      <c r="Z541">
        <f t="shared" si="107"/>
        <v>0</v>
      </c>
      <c r="AA541" cm="1">
        <f t="array" ref="AA541">SUMPRODUCT((Z541&lt;$Z$2:$Z$225)/COUNTIF($Z$2:$Z$225,$Z$2:$Z$225))+1</f>
        <v>90.999999999999957</v>
      </c>
    </row>
    <row r="542" spans="1:27" x14ac:dyDescent="0.15">
      <c r="A542" t="str">
        <f>CLEAN('2025 Original'!A542)</f>
        <v>Volvo</v>
      </c>
      <c r="B542" t="str">
        <f>CLEAN('2025 Original'!B542)</f>
        <v>Volvo</v>
      </c>
      <c r="C542" t="str">
        <f>CLEAN('2025 Original'!C542)</f>
        <v>S90 B6</v>
      </c>
      <c r="D542" t="str">
        <f>CLEAN('2025 Original'!D542)</f>
        <v>PC</v>
      </c>
      <c r="E542" t="str">
        <f>CLEAN('2025 Original'!E542)</f>
        <v>0</v>
      </c>
      <c r="F542" t="str">
        <f>CLEAN('2025 Original'!F542)</f>
        <v>75% CH</v>
      </c>
      <c r="G542" t="str">
        <f>CLEAN('2025 Original'!G542)</f>
        <v/>
      </c>
      <c r="H542" t="str">
        <f>CLEAN('2025 Original'!H542)</f>
        <v>CH</v>
      </c>
      <c r="I542" t="str">
        <f>CLEAN('2025 Original'!I542)</f>
        <v/>
      </c>
      <c r="J542" t="str">
        <f>CLEAN('2025 Original'!J542)</f>
        <v>CH</v>
      </c>
      <c r="K542" t="str">
        <f>CLEAN('2025 Original'!K542)</f>
        <v/>
      </c>
      <c r="L542" t="str">
        <f>CLEAN('2025 Original'!L542)</f>
        <v>J</v>
      </c>
      <c r="M542" t="str">
        <f>CLEAN('2025 Original'!M542)</f>
        <v/>
      </c>
      <c r="N542" t="str">
        <f t="shared" si="96"/>
        <v>0</v>
      </c>
      <c r="O542" s="70">
        <f t="shared" si="97"/>
        <v>0</v>
      </c>
      <c r="P542">
        <f t="shared" si="98"/>
        <v>0</v>
      </c>
      <c r="Q542">
        <f t="shared" si="99"/>
        <v>0</v>
      </c>
      <c r="S542">
        <f t="shared" si="100"/>
        <v>0</v>
      </c>
      <c r="T542">
        <f t="shared" si="101"/>
        <v>0</v>
      </c>
      <c r="U542">
        <f t="shared" si="102"/>
        <v>0</v>
      </c>
      <c r="V542">
        <f t="shared" si="103"/>
        <v>0</v>
      </c>
      <c r="W542">
        <f t="shared" si="104"/>
        <v>0</v>
      </c>
      <c r="X542">
        <f t="shared" si="105"/>
        <v>0</v>
      </c>
      <c r="Y542">
        <f t="shared" si="106"/>
        <v>0</v>
      </c>
      <c r="Z542">
        <f t="shared" si="107"/>
        <v>0</v>
      </c>
      <c r="AA542" cm="1">
        <f t="array" ref="AA542">SUMPRODUCT((Z542&lt;$Z$2:$Z$225)/COUNTIF($Z$2:$Z$225,$Z$2:$Z$225))+1</f>
        <v>90.999999999999957</v>
      </c>
    </row>
    <row r="543" spans="1:27" x14ac:dyDescent="0.15">
      <c r="A543" t="str">
        <f>CLEAN('2025 Original'!A543)</f>
        <v>Volvo</v>
      </c>
      <c r="B543" t="str">
        <f>CLEAN('2025 Original'!B543)</f>
        <v>Volvo</v>
      </c>
      <c r="C543" t="str">
        <f>CLEAN('2025 Original'!C543)</f>
        <v>S90 T8 Plug-in Hybrid</v>
      </c>
      <c r="D543" t="str">
        <f>CLEAN('2025 Original'!D543)</f>
        <v>PC</v>
      </c>
      <c r="E543" t="str">
        <f>CLEAN('2025 Original'!E543)</f>
        <v>0</v>
      </c>
      <c r="F543" t="str">
        <f>CLEAN('2025 Original'!F543)</f>
        <v>70% CH</v>
      </c>
      <c r="G543" t="str">
        <f>CLEAN('2025 Original'!G543)</f>
        <v>15% SW</v>
      </c>
      <c r="H543" t="str">
        <f>CLEAN('2025 Original'!H543)</f>
        <v>CH</v>
      </c>
      <c r="I543" t="str">
        <f>CLEAN('2025 Original'!I543)</f>
        <v/>
      </c>
      <c r="J543" t="str">
        <f>CLEAN('2025 Original'!J543)</f>
        <v>SW</v>
      </c>
      <c r="K543" t="str">
        <f>CLEAN('2025 Original'!K543)</f>
        <v/>
      </c>
      <c r="L543" t="str">
        <f>CLEAN('2025 Original'!L543)</f>
        <v>J</v>
      </c>
      <c r="M543" t="str">
        <f>CLEAN('2025 Original'!M543)</f>
        <v/>
      </c>
      <c r="N543" t="str">
        <f t="shared" si="96"/>
        <v>0</v>
      </c>
      <c r="O543" s="70">
        <f t="shared" si="97"/>
        <v>0</v>
      </c>
      <c r="P543">
        <f t="shared" si="98"/>
        <v>0</v>
      </c>
      <c r="Q543">
        <f t="shared" si="99"/>
        <v>0</v>
      </c>
      <c r="S543">
        <f t="shared" si="100"/>
        <v>0</v>
      </c>
      <c r="T543">
        <f t="shared" si="101"/>
        <v>0</v>
      </c>
      <c r="U543">
        <f t="shared" si="102"/>
        <v>0</v>
      </c>
      <c r="V543">
        <f t="shared" si="103"/>
        <v>0</v>
      </c>
      <c r="W543">
        <f t="shared" si="104"/>
        <v>0</v>
      </c>
      <c r="X543">
        <f t="shared" si="105"/>
        <v>0</v>
      </c>
      <c r="Y543">
        <f t="shared" si="106"/>
        <v>0</v>
      </c>
      <c r="Z543">
        <f t="shared" si="107"/>
        <v>0</v>
      </c>
      <c r="AA543" cm="1">
        <f t="array" ref="AA543">SUMPRODUCT((Z543&lt;$Z$2:$Z$225)/COUNTIF($Z$2:$Z$225,$Z$2:$Z$225))+1</f>
        <v>90.999999999999957</v>
      </c>
    </row>
    <row r="544" spans="1:27" x14ac:dyDescent="0.15">
      <c r="A544" t="str">
        <f>CLEAN('2025 Original'!A544)</f>
        <v>Volvo</v>
      </c>
      <c r="B544" t="str">
        <f>CLEAN('2025 Original'!B544)</f>
        <v>Volvo</v>
      </c>
      <c r="C544" t="str">
        <f>CLEAN('2025 Original'!C544)</f>
        <v>V60 Cross Country B5</v>
      </c>
      <c r="D544" t="str">
        <f>CLEAN('2025 Original'!D544)</f>
        <v>MPV</v>
      </c>
      <c r="E544" t="str">
        <f>CLEAN('2025 Original'!E544)</f>
        <v>0</v>
      </c>
      <c r="F544" t="str">
        <f>CLEAN('2025 Original'!F544)</f>
        <v>25% SW</v>
      </c>
      <c r="G544" t="str">
        <f>CLEAN('2025 Original'!G544)</f>
        <v>20% BE</v>
      </c>
      <c r="H544" t="str">
        <f>CLEAN('2025 Original'!H544)</f>
        <v>BE</v>
      </c>
      <c r="I544" t="str">
        <f>CLEAN('2025 Original'!I544)</f>
        <v/>
      </c>
      <c r="J544" t="str">
        <f>CLEAN('2025 Original'!J544)</f>
        <v>SW</v>
      </c>
      <c r="K544" t="str">
        <f>CLEAN('2025 Original'!K544)</f>
        <v/>
      </c>
      <c r="L544" t="str">
        <f>CLEAN('2025 Original'!L544)</f>
        <v>J</v>
      </c>
      <c r="M544" t="str">
        <f>CLEAN('2025 Original'!M544)</f>
        <v/>
      </c>
      <c r="N544" t="str">
        <f t="shared" si="96"/>
        <v>0</v>
      </c>
      <c r="O544" s="70">
        <f t="shared" si="97"/>
        <v>0</v>
      </c>
      <c r="P544">
        <f t="shared" si="98"/>
        <v>0</v>
      </c>
      <c r="Q544">
        <f t="shared" si="99"/>
        <v>0</v>
      </c>
      <c r="S544">
        <f t="shared" si="100"/>
        <v>0</v>
      </c>
      <c r="T544">
        <f t="shared" si="101"/>
        <v>0</v>
      </c>
      <c r="U544">
        <f t="shared" si="102"/>
        <v>0</v>
      </c>
      <c r="V544">
        <f t="shared" si="103"/>
        <v>0</v>
      </c>
      <c r="W544">
        <f t="shared" si="104"/>
        <v>0</v>
      </c>
      <c r="X544">
        <f t="shared" si="105"/>
        <v>0</v>
      </c>
      <c r="Y544">
        <f t="shared" si="106"/>
        <v>0</v>
      </c>
      <c r="Z544">
        <f t="shared" si="107"/>
        <v>0</v>
      </c>
      <c r="AA544" cm="1">
        <f t="array" ref="AA544">SUMPRODUCT((Z544&lt;$Z$2:$Z$225)/COUNTIF($Z$2:$Z$225,$Z$2:$Z$225))+1</f>
        <v>90.999999999999957</v>
      </c>
    </row>
    <row r="545" spans="1:27" x14ac:dyDescent="0.15">
      <c r="A545" t="str">
        <f>CLEAN('2025 Original'!A545)</f>
        <v>Volvo</v>
      </c>
      <c r="B545" t="str">
        <f>CLEAN('2025 Original'!B545)</f>
        <v>Volvo</v>
      </c>
      <c r="C545" t="str">
        <f>CLEAN('2025 Original'!C545)</f>
        <v>V60 T8 PolestarEngineered Plug-in Hybrid</v>
      </c>
      <c r="D545" t="str">
        <f>CLEAN('2025 Original'!D545)</f>
        <v>PC</v>
      </c>
      <c r="E545" t="str">
        <f>CLEAN('2025 Original'!E545)</f>
        <v>0</v>
      </c>
      <c r="F545" t="str">
        <f>CLEAN('2025 Original'!F545)</f>
        <v>30% SW</v>
      </c>
      <c r="G545" t="str">
        <f>CLEAN('2025 Original'!G545)</f>
        <v>15% FN</v>
      </c>
      <c r="H545" t="str">
        <f>CLEAN('2025 Original'!H545)</f>
        <v>SW</v>
      </c>
      <c r="I545" t="str">
        <f>CLEAN('2025 Original'!I545)</f>
        <v/>
      </c>
      <c r="J545" t="str">
        <f>CLEAN('2025 Original'!J545)</f>
        <v>SW</v>
      </c>
      <c r="K545" t="str">
        <f>CLEAN('2025 Original'!K545)</f>
        <v/>
      </c>
      <c r="L545" t="str">
        <f>CLEAN('2025 Original'!L545)</f>
        <v>J</v>
      </c>
      <c r="M545" t="str">
        <f>CLEAN('2025 Original'!M545)</f>
        <v/>
      </c>
      <c r="N545" t="str">
        <f t="shared" si="96"/>
        <v>0</v>
      </c>
      <c r="O545" s="70">
        <f t="shared" si="97"/>
        <v>0</v>
      </c>
      <c r="P545">
        <f t="shared" si="98"/>
        <v>0</v>
      </c>
      <c r="Q545">
        <f t="shared" si="99"/>
        <v>0</v>
      </c>
      <c r="S545">
        <f t="shared" si="100"/>
        <v>0</v>
      </c>
      <c r="T545">
        <f t="shared" si="101"/>
        <v>0</v>
      </c>
      <c r="U545">
        <f t="shared" si="102"/>
        <v>0</v>
      </c>
      <c r="V545">
        <f t="shared" si="103"/>
        <v>0</v>
      </c>
      <c r="W545">
        <f t="shared" si="104"/>
        <v>0</v>
      </c>
      <c r="X545">
        <f t="shared" si="105"/>
        <v>0</v>
      </c>
      <c r="Y545">
        <f t="shared" si="106"/>
        <v>0</v>
      </c>
      <c r="Z545">
        <f t="shared" si="107"/>
        <v>0</v>
      </c>
      <c r="AA545" cm="1">
        <f t="array" ref="AA545">SUMPRODUCT((Z545&lt;$Z$2:$Z$225)/COUNTIF($Z$2:$Z$225,$Z$2:$Z$225))+1</f>
        <v>90.999999999999957</v>
      </c>
    </row>
    <row r="546" spans="1:27" x14ac:dyDescent="0.15">
      <c r="A546" t="str">
        <f>CLEAN('2025 Original'!A546)</f>
        <v>Volvo</v>
      </c>
      <c r="B546" t="str">
        <f>CLEAN('2025 Original'!B546)</f>
        <v>Volvo</v>
      </c>
      <c r="C546" t="str">
        <f>CLEAN('2025 Original'!C546)</f>
        <v>V90 Cross Country B6</v>
      </c>
      <c r="D546" t="str">
        <f>CLEAN('2025 Original'!D546)</f>
        <v>MPV</v>
      </c>
      <c r="E546" t="str">
        <f>CLEAN('2025 Original'!E546)</f>
        <v>0</v>
      </c>
      <c r="F546" t="str">
        <f>CLEAN('2025 Original'!F546)</f>
        <v>45% SW</v>
      </c>
      <c r="G546" t="str">
        <f>CLEAN('2025 Original'!G546)</f>
        <v/>
      </c>
      <c r="H546" t="str">
        <f>CLEAN('2025 Original'!H546)</f>
        <v>SW</v>
      </c>
      <c r="I546" t="str">
        <f>CLEAN('2025 Original'!I546)</f>
        <v/>
      </c>
      <c r="J546" t="str">
        <f>CLEAN('2025 Original'!J546)</f>
        <v>SW</v>
      </c>
      <c r="K546" t="str">
        <f>CLEAN('2025 Original'!K546)</f>
        <v/>
      </c>
      <c r="L546" t="str">
        <f>CLEAN('2025 Original'!L546)</f>
        <v>J</v>
      </c>
      <c r="M546" t="str">
        <f>CLEAN('2025 Original'!M546)</f>
        <v/>
      </c>
      <c r="N546" t="str">
        <f t="shared" si="96"/>
        <v>0</v>
      </c>
      <c r="O546" s="70">
        <f t="shared" si="97"/>
        <v>0</v>
      </c>
      <c r="P546">
        <f t="shared" si="98"/>
        <v>0</v>
      </c>
      <c r="Q546">
        <f t="shared" si="99"/>
        <v>0</v>
      </c>
      <c r="S546">
        <f t="shared" si="100"/>
        <v>0</v>
      </c>
      <c r="T546">
        <f t="shared" si="101"/>
        <v>0</v>
      </c>
      <c r="U546">
        <f t="shared" si="102"/>
        <v>0</v>
      </c>
      <c r="V546">
        <f t="shared" si="103"/>
        <v>0</v>
      </c>
      <c r="W546">
        <f t="shared" si="104"/>
        <v>0</v>
      </c>
      <c r="X546">
        <f t="shared" si="105"/>
        <v>0</v>
      </c>
      <c r="Y546">
        <f t="shared" si="106"/>
        <v>0</v>
      </c>
      <c r="Z546">
        <f t="shared" si="107"/>
        <v>0</v>
      </c>
      <c r="AA546" cm="1">
        <f t="array" ref="AA546">SUMPRODUCT((Z546&lt;$Z$2:$Z$225)/COUNTIF($Z$2:$Z$225,$Z$2:$Z$225))+1</f>
        <v>90.999999999999957</v>
      </c>
    </row>
    <row r="547" spans="1:27" x14ac:dyDescent="0.15">
      <c r="A547" t="str">
        <f>CLEAN('2025 Original'!A547)</f>
        <v>Volvo</v>
      </c>
      <c r="B547" t="str">
        <f>CLEAN('2025 Original'!B547)</f>
        <v>Volvo</v>
      </c>
      <c r="C547" t="str">
        <f>CLEAN('2025 Original'!C547)</f>
        <v>XC40 B5</v>
      </c>
      <c r="D547" t="str">
        <f>CLEAN('2025 Original'!D547)</f>
        <v>MPV</v>
      </c>
      <c r="E547" t="str">
        <f>CLEAN('2025 Original'!E547)</f>
        <v>0</v>
      </c>
      <c r="F547" t="str">
        <f>CLEAN('2025 Original'!F547)</f>
        <v>25% SW</v>
      </c>
      <c r="G547" t="str">
        <f>CLEAN('2025 Original'!G547)</f>
        <v/>
      </c>
      <c r="H547" t="str">
        <f>CLEAN('2025 Original'!H547)</f>
        <v>BE</v>
      </c>
      <c r="I547" t="str">
        <f>CLEAN('2025 Original'!I547)</f>
        <v/>
      </c>
      <c r="J547" t="str">
        <f>CLEAN('2025 Original'!J547)</f>
        <v>SW</v>
      </c>
      <c r="K547" t="str">
        <f>CLEAN('2025 Original'!K547)</f>
        <v/>
      </c>
      <c r="L547" t="str">
        <f>CLEAN('2025 Original'!L547)</f>
        <v>J</v>
      </c>
      <c r="M547" t="str">
        <f>CLEAN('2025 Original'!M547)</f>
        <v/>
      </c>
      <c r="N547" t="str">
        <f t="shared" si="96"/>
        <v>0</v>
      </c>
      <c r="O547" s="70">
        <f t="shared" si="97"/>
        <v>0</v>
      </c>
      <c r="P547">
        <f t="shared" si="98"/>
        <v>0</v>
      </c>
      <c r="Q547">
        <f t="shared" si="99"/>
        <v>0</v>
      </c>
      <c r="S547">
        <f t="shared" si="100"/>
        <v>0</v>
      </c>
      <c r="T547">
        <f t="shared" si="101"/>
        <v>0</v>
      </c>
      <c r="U547">
        <f t="shared" si="102"/>
        <v>0</v>
      </c>
      <c r="V547">
        <f t="shared" si="103"/>
        <v>0</v>
      </c>
      <c r="W547">
        <f t="shared" si="104"/>
        <v>0</v>
      </c>
      <c r="X547">
        <f t="shared" si="105"/>
        <v>0</v>
      </c>
      <c r="Y547">
        <f t="shared" si="106"/>
        <v>0</v>
      </c>
      <c r="Z547">
        <f t="shared" si="107"/>
        <v>0</v>
      </c>
      <c r="AA547" cm="1">
        <f t="array" ref="AA547">SUMPRODUCT((Z547&lt;$Z$2:$Z$225)/COUNTIF($Z$2:$Z$225,$Z$2:$Z$225))+1</f>
        <v>90.999999999999957</v>
      </c>
    </row>
    <row r="548" spans="1:27" x14ac:dyDescent="0.15">
      <c r="A548" t="str">
        <f>CLEAN('2025 Original'!A548)</f>
        <v>Volvo</v>
      </c>
      <c r="B548" t="str">
        <f>CLEAN('2025 Original'!B548)</f>
        <v>Volvo</v>
      </c>
      <c r="C548" t="str">
        <f>CLEAN('2025 Original'!C548)</f>
        <v>XC60 B5</v>
      </c>
      <c r="D548" t="str">
        <f>CLEAN('2025 Original'!D548)</f>
        <v>MPV</v>
      </c>
      <c r="E548" t="str">
        <f>CLEAN('2025 Original'!E548)</f>
        <v>0</v>
      </c>
      <c r="F548" t="str">
        <f>CLEAN('2025 Original'!F548)</f>
        <v>40% SW</v>
      </c>
      <c r="G548" t="str">
        <f>CLEAN('2025 Original'!G548)</f>
        <v/>
      </c>
      <c r="H548" t="str">
        <f>CLEAN('2025 Original'!H548)</f>
        <v>SW</v>
      </c>
      <c r="I548" t="str">
        <f>CLEAN('2025 Original'!I548)</f>
        <v/>
      </c>
      <c r="J548" t="str">
        <f>CLEAN('2025 Original'!J548)</f>
        <v>SW</v>
      </c>
      <c r="K548" t="str">
        <f>CLEAN('2025 Original'!K548)</f>
        <v/>
      </c>
      <c r="L548" t="str">
        <f>CLEAN('2025 Original'!L548)</f>
        <v>J</v>
      </c>
      <c r="M548" t="str">
        <f>CLEAN('2025 Original'!M548)</f>
        <v/>
      </c>
      <c r="N548" t="str">
        <f t="shared" si="96"/>
        <v>0</v>
      </c>
      <c r="O548" s="70">
        <f t="shared" si="97"/>
        <v>0</v>
      </c>
      <c r="P548">
        <f t="shared" si="98"/>
        <v>0</v>
      </c>
      <c r="Q548">
        <f t="shared" si="99"/>
        <v>0</v>
      </c>
      <c r="S548">
        <f t="shared" si="100"/>
        <v>0</v>
      </c>
      <c r="T548">
        <f t="shared" si="101"/>
        <v>0</v>
      </c>
      <c r="U548">
        <f t="shared" si="102"/>
        <v>0</v>
      </c>
      <c r="V548">
        <f t="shared" si="103"/>
        <v>0</v>
      </c>
      <c r="W548">
        <f t="shared" si="104"/>
        <v>0</v>
      </c>
      <c r="X548">
        <f t="shared" si="105"/>
        <v>0</v>
      </c>
      <c r="Y548">
        <f t="shared" si="106"/>
        <v>0</v>
      </c>
      <c r="Z548">
        <f t="shared" si="107"/>
        <v>0</v>
      </c>
      <c r="AA548" cm="1">
        <f t="array" ref="AA548">SUMPRODUCT((Z548&lt;$Z$2:$Z$225)/COUNTIF($Z$2:$Z$225,$Z$2:$Z$225))+1</f>
        <v>90.999999999999957</v>
      </c>
    </row>
    <row r="549" spans="1:27" x14ac:dyDescent="0.15">
      <c r="A549" t="str">
        <f>CLEAN('2025 Original'!A549)</f>
        <v>Volvo</v>
      </c>
      <c r="B549" t="str">
        <f>CLEAN('2025 Original'!B549)</f>
        <v>Volvo</v>
      </c>
      <c r="C549" t="str">
        <f>CLEAN('2025 Original'!C549)</f>
        <v>XC60 T8 Plug-in Hybrid</v>
      </c>
      <c r="D549" t="str">
        <f>CLEAN('2025 Original'!D549)</f>
        <v>MPV</v>
      </c>
      <c r="E549" t="str">
        <f>CLEAN('2025 Original'!E549)</f>
        <v>0</v>
      </c>
      <c r="F549" t="str">
        <f>CLEAN('2025 Original'!F549)</f>
        <v>30% SW</v>
      </c>
      <c r="G549" t="str">
        <f>CLEAN('2025 Original'!G549)</f>
        <v>15% FN</v>
      </c>
      <c r="H549" t="str">
        <f>CLEAN('2025 Original'!H549)</f>
        <v>SW</v>
      </c>
      <c r="I549" t="str">
        <f>CLEAN('2025 Original'!I549)</f>
        <v/>
      </c>
      <c r="J549" t="str">
        <f>CLEAN('2025 Original'!J549)</f>
        <v>SW</v>
      </c>
      <c r="K549" t="str">
        <f>CLEAN('2025 Original'!K549)</f>
        <v/>
      </c>
      <c r="L549" t="str">
        <f>CLEAN('2025 Original'!L549)</f>
        <v>J</v>
      </c>
      <c r="M549" t="str">
        <f>CLEAN('2025 Original'!M549)</f>
        <v/>
      </c>
      <c r="N549" t="str">
        <f t="shared" si="96"/>
        <v>0</v>
      </c>
      <c r="O549" s="70">
        <f t="shared" si="97"/>
        <v>0</v>
      </c>
      <c r="P549">
        <f t="shared" si="98"/>
        <v>0</v>
      </c>
      <c r="Q549">
        <f t="shared" si="99"/>
        <v>0</v>
      </c>
      <c r="S549">
        <f t="shared" si="100"/>
        <v>0</v>
      </c>
      <c r="T549">
        <f t="shared" si="101"/>
        <v>0</v>
      </c>
      <c r="U549">
        <f t="shared" si="102"/>
        <v>0</v>
      </c>
      <c r="V549">
        <f t="shared" si="103"/>
        <v>0</v>
      </c>
      <c r="W549">
        <f t="shared" si="104"/>
        <v>0</v>
      </c>
      <c r="X549">
        <f t="shared" si="105"/>
        <v>0</v>
      </c>
      <c r="Y549">
        <f t="shared" si="106"/>
        <v>0</v>
      </c>
      <c r="Z549">
        <f t="shared" si="107"/>
        <v>0</v>
      </c>
      <c r="AA549" cm="1">
        <f t="array" ref="AA549">SUMPRODUCT((Z549&lt;$Z$2:$Z$225)/COUNTIF($Z$2:$Z$225,$Z$2:$Z$225))+1</f>
        <v>90.999999999999957</v>
      </c>
    </row>
    <row r="550" spans="1:27" x14ac:dyDescent="0.15">
      <c r="A550" t="str">
        <f>CLEAN('2025 Original'!A550)</f>
        <v>Volvo</v>
      </c>
      <c r="B550" t="str">
        <f>CLEAN('2025 Original'!B550)</f>
        <v>Volvo</v>
      </c>
      <c r="C550" t="str">
        <f>CLEAN('2025 Original'!C550)</f>
        <v>XC90 B5</v>
      </c>
      <c r="D550" t="str">
        <f>CLEAN('2025 Original'!D550)</f>
        <v>MPV</v>
      </c>
      <c r="E550" t="str">
        <f>CLEAN('2025 Original'!E550)</f>
        <v>0</v>
      </c>
      <c r="F550" t="str">
        <f>CLEAN('2025 Original'!F550)</f>
        <v>50% SW</v>
      </c>
      <c r="G550" t="str">
        <f>CLEAN('2025 Original'!G550)</f>
        <v/>
      </c>
      <c r="H550" t="str">
        <f>CLEAN('2025 Original'!H550)</f>
        <v>SW</v>
      </c>
      <c r="I550" t="str">
        <f>CLEAN('2025 Original'!I550)</f>
        <v/>
      </c>
      <c r="J550" t="str">
        <f>CLEAN('2025 Original'!J550)</f>
        <v>SW</v>
      </c>
      <c r="K550" t="str">
        <f>CLEAN('2025 Original'!K550)</f>
        <v/>
      </c>
      <c r="L550" t="str">
        <f>CLEAN('2025 Original'!L550)</f>
        <v>J</v>
      </c>
      <c r="M550" t="str">
        <f>CLEAN('2025 Original'!M550)</f>
        <v/>
      </c>
      <c r="N550" t="str">
        <f t="shared" si="96"/>
        <v>0</v>
      </c>
      <c r="O550" s="70">
        <f t="shared" si="97"/>
        <v>0</v>
      </c>
      <c r="P550">
        <f t="shared" si="98"/>
        <v>0</v>
      </c>
      <c r="Q550">
        <f t="shared" si="99"/>
        <v>0</v>
      </c>
      <c r="S550">
        <f t="shared" si="100"/>
        <v>0</v>
      </c>
      <c r="T550">
        <f t="shared" si="101"/>
        <v>0</v>
      </c>
      <c r="U550">
        <f t="shared" si="102"/>
        <v>0</v>
      </c>
      <c r="V550">
        <f t="shared" si="103"/>
        <v>0</v>
      </c>
      <c r="W550">
        <f t="shared" si="104"/>
        <v>0</v>
      </c>
      <c r="X550">
        <f t="shared" si="105"/>
        <v>0</v>
      </c>
      <c r="Y550">
        <f t="shared" si="106"/>
        <v>0</v>
      </c>
      <c r="Z550">
        <f t="shared" si="107"/>
        <v>0</v>
      </c>
      <c r="AA550" cm="1">
        <f t="array" ref="AA550">SUMPRODUCT((Z550&lt;$Z$2:$Z$225)/COUNTIF($Z$2:$Z$225,$Z$2:$Z$225))+1</f>
        <v>90.999999999999957</v>
      </c>
    </row>
    <row r="551" spans="1:27" x14ac:dyDescent="0.15">
      <c r="A551" t="str">
        <f>CLEAN('2025 Original'!A551)</f>
        <v>Volvo</v>
      </c>
      <c r="B551" t="str">
        <f>CLEAN('2025 Original'!B551)</f>
        <v>Volvo</v>
      </c>
      <c r="C551" t="str">
        <f>CLEAN('2025 Original'!C551)</f>
        <v>XC90 B6</v>
      </c>
      <c r="D551" t="str">
        <f>CLEAN('2025 Original'!D551)</f>
        <v>MPV</v>
      </c>
      <c r="E551" t="str">
        <f>CLEAN('2025 Original'!E551)</f>
        <v>0</v>
      </c>
      <c r="F551" t="str">
        <f>CLEAN('2025 Original'!F551)</f>
        <v>50% SW</v>
      </c>
      <c r="G551" t="str">
        <f>CLEAN('2025 Original'!G551)</f>
        <v/>
      </c>
      <c r="H551" t="str">
        <f>CLEAN('2025 Original'!H551)</f>
        <v>SW</v>
      </c>
      <c r="I551" t="str">
        <f>CLEAN('2025 Original'!I551)</f>
        <v/>
      </c>
      <c r="J551" t="str">
        <f>CLEAN('2025 Original'!J551)</f>
        <v>SW</v>
      </c>
      <c r="K551" t="str">
        <f>CLEAN('2025 Original'!K551)</f>
        <v/>
      </c>
      <c r="L551" t="str">
        <f>CLEAN('2025 Original'!L551)</f>
        <v>J</v>
      </c>
      <c r="M551" t="str">
        <f>CLEAN('2025 Original'!M551)</f>
        <v/>
      </c>
      <c r="N551" t="str">
        <f t="shared" si="96"/>
        <v>0</v>
      </c>
      <c r="O551" s="70">
        <f t="shared" si="97"/>
        <v>0</v>
      </c>
      <c r="P551">
        <f t="shared" si="98"/>
        <v>0</v>
      </c>
      <c r="Q551">
        <f t="shared" si="99"/>
        <v>0</v>
      </c>
      <c r="S551">
        <f t="shared" si="100"/>
        <v>0</v>
      </c>
      <c r="T551">
        <f t="shared" si="101"/>
        <v>0</v>
      </c>
      <c r="U551">
        <f t="shared" si="102"/>
        <v>0</v>
      </c>
      <c r="V551">
        <f t="shared" si="103"/>
        <v>0</v>
      </c>
      <c r="W551">
        <f t="shared" si="104"/>
        <v>0</v>
      </c>
      <c r="X551">
        <f t="shared" si="105"/>
        <v>0</v>
      </c>
      <c r="Y551">
        <f t="shared" si="106"/>
        <v>0</v>
      </c>
      <c r="Z551">
        <f t="shared" si="107"/>
        <v>0</v>
      </c>
      <c r="AA551" cm="1">
        <f t="array" ref="AA551">SUMPRODUCT((Z551&lt;$Z$2:$Z$225)/COUNTIF($Z$2:$Z$225,$Z$2:$Z$225))+1</f>
        <v>90.999999999999957</v>
      </c>
    </row>
    <row r="552" spans="1:27" x14ac:dyDescent="0.15">
      <c r="A552" t="str">
        <f>CLEAN('2025 Original'!A552)</f>
        <v>Volvo</v>
      </c>
      <c r="B552" t="str">
        <f>CLEAN('2025 Original'!B552)</f>
        <v>Volvo</v>
      </c>
      <c r="C552" t="str">
        <f>CLEAN('2025 Original'!C552)</f>
        <v>XC90 T8 Plug-in Hybrid</v>
      </c>
      <c r="D552" t="str">
        <f>CLEAN('2025 Original'!D552)</f>
        <v>MPV</v>
      </c>
      <c r="E552" t="str">
        <f>CLEAN('2025 Original'!E552)</f>
        <v>0</v>
      </c>
      <c r="F552" t="str">
        <f>CLEAN('2025 Original'!F552)</f>
        <v>35% SW</v>
      </c>
      <c r="G552" t="str">
        <f>CLEAN('2025 Original'!G552)</f>
        <v>15% FN</v>
      </c>
      <c r="H552" t="str">
        <f>CLEAN('2025 Original'!H552)</f>
        <v>SW</v>
      </c>
      <c r="I552" t="str">
        <f>CLEAN('2025 Original'!I552)</f>
        <v/>
      </c>
      <c r="J552" t="str">
        <f>CLEAN('2025 Original'!J552)</f>
        <v>SW</v>
      </c>
      <c r="K552" t="str">
        <f>CLEAN('2025 Original'!K552)</f>
        <v/>
      </c>
      <c r="L552" t="str">
        <f>CLEAN('2025 Original'!L552)</f>
        <v>J</v>
      </c>
      <c r="M552" t="str">
        <f>CLEAN('2025 Original'!M552)</f>
        <v/>
      </c>
      <c r="N552" t="str">
        <f t="shared" si="96"/>
        <v>0</v>
      </c>
      <c r="O552" s="70">
        <f t="shared" si="97"/>
        <v>0</v>
      </c>
      <c r="P552">
        <f t="shared" si="98"/>
        <v>0</v>
      </c>
      <c r="Q552">
        <f t="shared" si="99"/>
        <v>0</v>
      </c>
      <c r="S552">
        <f t="shared" si="100"/>
        <v>0</v>
      </c>
      <c r="T552">
        <f t="shared" si="101"/>
        <v>0</v>
      </c>
      <c r="U552">
        <f t="shared" si="102"/>
        <v>0</v>
      </c>
      <c r="V552">
        <f t="shared" si="103"/>
        <v>0</v>
      </c>
      <c r="W552">
        <f t="shared" si="104"/>
        <v>0</v>
      </c>
      <c r="X552">
        <f t="shared" si="105"/>
        <v>0</v>
      </c>
      <c r="Y552">
        <f t="shared" si="106"/>
        <v>0</v>
      </c>
      <c r="Z552">
        <f t="shared" si="107"/>
        <v>0</v>
      </c>
      <c r="AA552" cm="1">
        <f t="array" ref="AA552">SUMPRODUCT((Z552&lt;$Z$2:$Z$225)/COUNTIF($Z$2:$Z$225,$Z$2:$Z$225))+1</f>
        <v>90.999999999999957</v>
      </c>
    </row>
  </sheetData>
  <autoFilter ref="A1:AA552" xr:uid="{DFB88801-F21B-EE4F-8004-24D30D98B8E6}">
    <sortState xmlns:xlrd2="http://schemas.microsoft.com/office/spreadsheetml/2017/richdata2" ref="A2:AA552">
      <sortCondition descending="1" ref="Z1:Z552"/>
    </sortState>
  </autoFilter>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553"/>
  <sheetViews>
    <sheetView topLeftCell="A121" zoomScale="189" workbookViewId="0">
      <selection activeCell="G130" sqref="G130"/>
    </sheetView>
  </sheetViews>
  <sheetFormatPr baseColWidth="10" defaultColWidth="9" defaultRowHeight="13" x14ac:dyDescent="0.15"/>
  <cols>
    <col min="1" max="13" width="13" style="1" customWidth="1"/>
    <col min="14" max="14" width="37.3984375" customWidth="1"/>
  </cols>
  <sheetData>
    <row r="1" spans="1:13" s="15" customFormat="1" ht="42" customHeight="1" x14ac:dyDescent="0.15">
      <c r="A1" s="2" t="s">
        <v>0</v>
      </c>
      <c r="B1" s="2" t="s">
        <v>1</v>
      </c>
      <c r="C1" s="2" t="s">
        <v>2</v>
      </c>
      <c r="D1" s="12" t="s">
        <v>853</v>
      </c>
      <c r="E1" s="76" t="s">
        <v>1133</v>
      </c>
      <c r="F1" s="14" t="s">
        <v>3</v>
      </c>
      <c r="G1" s="14" t="s">
        <v>4</v>
      </c>
      <c r="H1" s="14" t="s">
        <v>5</v>
      </c>
      <c r="I1" s="14" t="s">
        <v>6</v>
      </c>
      <c r="J1" s="14" t="s">
        <v>7</v>
      </c>
      <c r="K1" s="13" t="s">
        <v>854</v>
      </c>
      <c r="L1" s="14" t="s">
        <v>8</v>
      </c>
      <c r="M1" s="12" t="s">
        <v>855</v>
      </c>
    </row>
    <row r="2" spans="1:13" ht="10.5" customHeight="1" x14ac:dyDescent="0.15">
      <c r="A2" s="2" t="s">
        <v>9</v>
      </c>
      <c r="B2" s="2" t="s">
        <v>9</v>
      </c>
      <c r="C2" s="2" t="s">
        <v>10</v>
      </c>
      <c r="D2" s="2" t="s">
        <v>11</v>
      </c>
      <c r="E2" s="6">
        <v>0.01</v>
      </c>
      <c r="F2" s="2" t="s">
        <v>12</v>
      </c>
      <c r="G2" s="7"/>
      <c r="H2" s="2" t="s">
        <v>13</v>
      </c>
      <c r="I2" s="7"/>
      <c r="J2" s="2" t="s">
        <v>14</v>
      </c>
      <c r="K2" s="7"/>
      <c r="L2" s="2" t="s">
        <v>13</v>
      </c>
      <c r="M2" s="7"/>
    </row>
    <row r="3" spans="1:13" ht="10.5" customHeight="1" x14ac:dyDescent="0.15">
      <c r="A3" s="2" t="s">
        <v>9</v>
      </c>
      <c r="B3" s="2" t="s">
        <v>9</v>
      </c>
      <c r="C3" s="2" t="s">
        <v>15</v>
      </c>
      <c r="D3" s="2" t="s">
        <v>16</v>
      </c>
      <c r="E3" s="6">
        <v>0.01</v>
      </c>
      <c r="F3" s="2" t="s">
        <v>17</v>
      </c>
      <c r="G3" s="2" t="s">
        <v>18</v>
      </c>
      <c r="H3" s="2" t="s">
        <v>13</v>
      </c>
      <c r="I3" s="7"/>
      <c r="J3" s="2" t="s">
        <v>14</v>
      </c>
      <c r="K3" s="7"/>
      <c r="L3" s="2" t="s">
        <v>13</v>
      </c>
      <c r="M3" s="7"/>
    </row>
    <row r="4" spans="1:13" ht="10.5" customHeight="1" x14ac:dyDescent="0.15">
      <c r="A4" s="2" t="s">
        <v>9</v>
      </c>
      <c r="B4" s="2" t="s">
        <v>9</v>
      </c>
      <c r="C4" s="2" t="s">
        <v>19</v>
      </c>
      <c r="D4" s="2" t="s">
        <v>11</v>
      </c>
      <c r="E4" s="6">
        <v>0.01</v>
      </c>
      <c r="F4" s="2" t="s">
        <v>20</v>
      </c>
      <c r="G4" s="2" t="s">
        <v>21</v>
      </c>
      <c r="H4" s="2" t="s">
        <v>13</v>
      </c>
      <c r="I4" s="7"/>
      <c r="J4" s="2" t="s">
        <v>14</v>
      </c>
      <c r="K4" s="7"/>
      <c r="L4" s="2" t="s">
        <v>13</v>
      </c>
      <c r="M4" s="7"/>
    </row>
    <row r="5" spans="1:13" ht="11" customHeight="1" x14ac:dyDescent="0.15">
      <c r="A5" s="2" t="s">
        <v>9</v>
      </c>
      <c r="B5" s="2" t="s">
        <v>9</v>
      </c>
      <c r="C5" s="2" t="s">
        <v>22</v>
      </c>
      <c r="D5" s="2" t="s">
        <v>11</v>
      </c>
      <c r="E5" s="6">
        <v>0.01</v>
      </c>
      <c r="F5" s="2" t="s">
        <v>23</v>
      </c>
      <c r="G5" s="2" t="s">
        <v>18</v>
      </c>
      <c r="H5" s="2" t="s">
        <v>13</v>
      </c>
      <c r="I5" s="7"/>
      <c r="J5" s="2" t="s">
        <v>14</v>
      </c>
      <c r="K5" s="7"/>
      <c r="L5" s="2" t="s">
        <v>13</v>
      </c>
      <c r="M5" s="7"/>
    </row>
    <row r="6" spans="1:13" ht="10.5" customHeight="1" x14ac:dyDescent="0.15">
      <c r="A6" s="2" t="s">
        <v>9</v>
      </c>
      <c r="B6" s="2" t="s">
        <v>9</v>
      </c>
      <c r="C6" s="2" t="s">
        <v>24</v>
      </c>
      <c r="D6" s="2" t="s">
        <v>11</v>
      </c>
      <c r="E6" s="6">
        <v>0.01</v>
      </c>
      <c r="F6" s="2" t="s">
        <v>25</v>
      </c>
      <c r="G6" s="2" t="s">
        <v>26</v>
      </c>
      <c r="H6" s="2" t="s">
        <v>13</v>
      </c>
      <c r="I6" s="7"/>
      <c r="J6" s="2" t="s">
        <v>14</v>
      </c>
      <c r="K6" s="7"/>
      <c r="L6" s="2" t="s">
        <v>13</v>
      </c>
      <c r="M6" s="7"/>
    </row>
    <row r="7" spans="1:13" ht="10.5" customHeight="1" x14ac:dyDescent="0.15">
      <c r="A7" s="2" t="s">
        <v>9</v>
      </c>
      <c r="B7" s="2" t="s">
        <v>9</v>
      </c>
      <c r="C7" s="2" t="s">
        <v>27</v>
      </c>
      <c r="D7" s="2" t="s">
        <v>11</v>
      </c>
      <c r="E7" s="6">
        <v>0.01</v>
      </c>
      <c r="F7" s="2" t="s">
        <v>17</v>
      </c>
      <c r="G7" s="2" t="s">
        <v>28</v>
      </c>
      <c r="H7" s="2" t="s">
        <v>13</v>
      </c>
      <c r="I7" s="7"/>
      <c r="J7" s="2" t="s">
        <v>14</v>
      </c>
      <c r="K7" s="7"/>
      <c r="L7" s="2" t="s">
        <v>13</v>
      </c>
      <c r="M7" s="7"/>
    </row>
    <row r="8" spans="1:13" ht="10.5" customHeight="1" x14ac:dyDescent="0.15">
      <c r="A8" s="2" t="s">
        <v>9</v>
      </c>
      <c r="B8" s="2" t="s">
        <v>9</v>
      </c>
      <c r="C8" s="5" t="s">
        <v>29</v>
      </c>
      <c r="D8" s="2" t="s">
        <v>11</v>
      </c>
      <c r="E8" s="6">
        <v>0.01</v>
      </c>
      <c r="F8" s="2" t="s">
        <v>30</v>
      </c>
      <c r="G8" s="2" t="s">
        <v>28</v>
      </c>
      <c r="H8" s="2" t="s">
        <v>13</v>
      </c>
      <c r="I8" s="7"/>
      <c r="J8" s="2" t="s">
        <v>14</v>
      </c>
      <c r="K8" s="7"/>
      <c r="L8" s="2" t="s">
        <v>13</v>
      </c>
      <c r="M8" s="7"/>
    </row>
    <row r="9" spans="1:13" ht="10.5" customHeight="1" x14ac:dyDescent="0.15">
      <c r="A9" s="2" t="s">
        <v>9</v>
      </c>
      <c r="B9" s="2" t="s">
        <v>9</v>
      </c>
      <c r="C9" s="2" t="s">
        <v>31</v>
      </c>
      <c r="D9" s="2" t="s">
        <v>11</v>
      </c>
      <c r="E9" s="6">
        <v>0.01</v>
      </c>
      <c r="F9" s="2" t="s">
        <v>25</v>
      </c>
      <c r="G9" s="2" t="s">
        <v>28</v>
      </c>
      <c r="H9" s="2" t="s">
        <v>13</v>
      </c>
      <c r="I9" s="7"/>
      <c r="J9" s="2" t="s">
        <v>14</v>
      </c>
      <c r="K9" s="7"/>
      <c r="L9" s="2" t="s">
        <v>13</v>
      </c>
      <c r="M9" s="7"/>
    </row>
    <row r="10" spans="1:13" ht="10.5" customHeight="1" x14ac:dyDescent="0.15">
      <c r="A10" s="2" t="s">
        <v>9</v>
      </c>
      <c r="B10" s="2" t="s">
        <v>9</v>
      </c>
      <c r="C10" s="2" t="s">
        <v>32</v>
      </c>
      <c r="D10" s="2" t="s">
        <v>11</v>
      </c>
      <c r="E10" s="6">
        <v>0.01</v>
      </c>
      <c r="F10" s="2" t="s">
        <v>33</v>
      </c>
      <c r="G10" s="7"/>
      <c r="H10" s="2" t="s">
        <v>13</v>
      </c>
      <c r="I10" s="7"/>
      <c r="J10" s="2" t="s">
        <v>14</v>
      </c>
      <c r="K10" s="7"/>
      <c r="L10" s="2" t="s">
        <v>13</v>
      </c>
      <c r="M10" s="7"/>
    </row>
    <row r="11" spans="1:13" ht="10.5" customHeight="1" x14ac:dyDescent="0.15">
      <c r="A11" s="2" t="s">
        <v>9</v>
      </c>
      <c r="B11" s="2" t="s">
        <v>9</v>
      </c>
      <c r="C11" s="2" t="s">
        <v>34</v>
      </c>
      <c r="D11" s="2" t="s">
        <v>11</v>
      </c>
      <c r="E11" s="6">
        <v>0.01</v>
      </c>
      <c r="F11" s="2" t="s">
        <v>17</v>
      </c>
      <c r="G11" s="2" t="s">
        <v>21</v>
      </c>
      <c r="H11" s="2" t="s">
        <v>13</v>
      </c>
      <c r="I11" s="7"/>
      <c r="J11" s="2" t="s">
        <v>14</v>
      </c>
      <c r="K11" s="7"/>
      <c r="L11" s="2" t="s">
        <v>13</v>
      </c>
      <c r="M11" s="7"/>
    </row>
    <row r="12" spans="1:13" ht="10.5" customHeight="1" x14ac:dyDescent="0.15">
      <c r="A12" s="2" t="s">
        <v>9</v>
      </c>
      <c r="B12" s="2" t="s">
        <v>9</v>
      </c>
      <c r="C12" s="2" t="s">
        <v>35</v>
      </c>
      <c r="D12" s="2" t="s">
        <v>11</v>
      </c>
      <c r="E12" s="6">
        <v>0.01</v>
      </c>
      <c r="F12" s="2" t="s">
        <v>36</v>
      </c>
      <c r="G12" s="7"/>
      <c r="H12" s="2" t="s">
        <v>13</v>
      </c>
      <c r="I12" s="7"/>
      <c r="J12" s="2" t="s">
        <v>13</v>
      </c>
      <c r="K12" s="7"/>
      <c r="L12" s="2" t="s">
        <v>14</v>
      </c>
      <c r="M12" s="7"/>
    </row>
    <row r="13" spans="1:13" ht="10.5" customHeight="1" x14ac:dyDescent="0.15">
      <c r="A13" s="2" t="s">
        <v>9</v>
      </c>
      <c r="B13" s="2" t="s">
        <v>9</v>
      </c>
      <c r="C13" s="5" t="s">
        <v>37</v>
      </c>
      <c r="D13" s="2" t="s">
        <v>11</v>
      </c>
      <c r="E13" s="6">
        <v>0.01</v>
      </c>
      <c r="F13" s="2" t="s">
        <v>38</v>
      </c>
      <c r="G13" s="7"/>
      <c r="H13" s="2" t="s">
        <v>13</v>
      </c>
      <c r="I13" s="7"/>
      <c r="J13" s="2" t="s">
        <v>13</v>
      </c>
      <c r="K13" s="7"/>
      <c r="L13" s="2" t="s">
        <v>14</v>
      </c>
      <c r="M13" s="7"/>
    </row>
    <row r="14" spans="1:13" ht="10.5" customHeight="1" x14ac:dyDescent="0.15">
      <c r="A14" s="2" t="s">
        <v>9</v>
      </c>
      <c r="B14" s="2" t="s">
        <v>9</v>
      </c>
      <c r="C14" s="2" t="s">
        <v>39</v>
      </c>
      <c r="D14" s="2" t="s">
        <v>11</v>
      </c>
      <c r="E14" s="6">
        <v>0.01</v>
      </c>
      <c r="F14" s="2" t="s">
        <v>40</v>
      </c>
      <c r="G14" s="2" t="s">
        <v>41</v>
      </c>
      <c r="H14" s="2" t="s">
        <v>13</v>
      </c>
      <c r="I14" s="7"/>
      <c r="J14" s="2" t="s">
        <v>14</v>
      </c>
      <c r="K14" s="7"/>
      <c r="L14" s="2" t="s">
        <v>13</v>
      </c>
      <c r="M14" s="7"/>
    </row>
    <row r="15" spans="1:13" ht="10.5" customHeight="1" x14ac:dyDescent="0.15">
      <c r="A15" s="2" t="s">
        <v>9</v>
      </c>
      <c r="B15" s="2" t="s">
        <v>9</v>
      </c>
      <c r="C15" s="2" t="s">
        <v>42</v>
      </c>
      <c r="D15" s="2" t="s">
        <v>11</v>
      </c>
      <c r="E15" s="6">
        <v>0.01</v>
      </c>
      <c r="F15" s="2" t="s">
        <v>25</v>
      </c>
      <c r="G15" s="2" t="s">
        <v>43</v>
      </c>
      <c r="H15" s="2" t="s">
        <v>13</v>
      </c>
      <c r="I15" s="7"/>
      <c r="J15" s="2" t="s">
        <v>14</v>
      </c>
      <c r="K15" s="7"/>
      <c r="L15" s="2" t="s">
        <v>14</v>
      </c>
      <c r="M15" s="7"/>
    </row>
    <row r="16" spans="1:13" ht="10.5" customHeight="1" x14ac:dyDescent="0.15">
      <c r="A16" s="2" t="s">
        <v>9</v>
      </c>
      <c r="B16" s="2" t="s">
        <v>9</v>
      </c>
      <c r="C16" s="2" t="s">
        <v>44</v>
      </c>
      <c r="D16" s="2" t="s">
        <v>16</v>
      </c>
      <c r="E16" s="6">
        <v>0.01</v>
      </c>
      <c r="F16" s="2" t="s">
        <v>45</v>
      </c>
      <c r="G16" s="2" t="s">
        <v>46</v>
      </c>
      <c r="H16" s="2" t="s">
        <v>14</v>
      </c>
      <c r="I16" s="7"/>
      <c r="J16" s="2" t="s">
        <v>14</v>
      </c>
      <c r="K16" s="7"/>
      <c r="L16" s="2" t="s">
        <v>47</v>
      </c>
      <c r="M16" s="7"/>
    </row>
    <row r="17" spans="1:13" ht="10.5" customHeight="1" x14ac:dyDescent="0.15">
      <c r="A17" s="2" t="s">
        <v>9</v>
      </c>
      <c r="B17" s="2" t="s">
        <v>9</v>
      </c>
      <c r="C17" s="2" t="s">
        <v>48</v>
      </c>
      <c r="D17" s="2" t="s">
        <v>16</v>
      </c>
      <c r="E17" s="6">
        <v>0.01</v>
      </c>
      <c r="F17" s="2" t="s">
        <v>45</v>
      </c>
      <c r="G17" s="2" t="s">
        <v>49</v>
      </c>
      <c r="H17" s="2" t="s">
        <v>14</v>
      </c>
      <c r="I17" s="7"/>
      <c r="J17" s="2" t="s">
        <v>14</v>
      </c>
      <c r="K17" s="7"/>
      <c r="L17" s="2" t="s">
        <v>47</v>
      </c>
      <c r="M17" s="7"/>
    </row>
    <row r="18" spans="1:13" ht="11" customHeight="1" x14ac:dyDescent="0.15">
      <c r="A18" s="2" t="s">
        <v>9</v>
      </c>
      <c r="B18" s="2" t="s">
        <v>9</v>
      </c>
      <c r="C18" s="2" t="s">
        <v>50</v>
      </c>
      <c r="D18" s="2" t="s">
        <v>16</v>
      </c>
      <c r="E18" s="6">
        <v>0.01</v>
      </c>
      <c r="F18" s="2" t="s">
        <v>51</v>
      </c>
      <c r="G18" s="7"/>
      <c r="H18" s="2" t="s">
        <v>13</v>
      </c>
      <c r="I18" s="2" t="s">
        <v>52</v>
      </c>
      <c r="J18" s="2" t="s">
        <v>13</v>
      </c>
      <c r="K18" s="7"/>
      <c r="L18" s="2" t="s">
        <v>13</v>
      </c>
      <c r="M18" s="7"/>
    </row>
    <row r="19" spans="1:13" ht="10.5" customHeight="1" x14ac:dyDescent="0.15">
      <c r="A19" s="2" t="s">
        <v>9</v>
      </c>
      <c r="B19" s="2" t="s">
        <v>9</v>
      </c>
      <c r="C19" s="2" t="s">
        <v>53</v>
      </c>
      <c r="D19" s="2" t="s">
        <v>16</v>
      </c>
      <c r="E19" s="6">
        <v>0.01</v>
      </c>
      <c r="F19" s="2" t="s">
        <v>54</v>
      </c>
      <c r="G19" s="7"/>
      <c r="H19" s="2" t="s">
        <v>13</v>
      </c>
      <c r="I19" s="2" t="s">
        <v>52</v>
      </c>
      <c r="J19" s="2" t="s">
        <v>13</v>
      </c>
      <c r="K19" s="7"/>
      <c r="L19" s="2" t="s">
        <v>13</v>
      </c>
      <c r="M19" s="7"/>
    </row>
    <row r="20" spans="1:13" ht="10.5" customHeight="1" x14ac:dyDescent="0.15">
      <c r="A20" s="2" t="s">
        <v>9</v>
      </c>
      <c r="B20" s="2" t="s">
        <v>9</v>
      </c>
      <c r="C20" s="5" t="s">
        <v>55</v>
      </c>
      <c r="D20" s="2" t="s">
        <v>16</v>
      </c>
      <c r="E20" s="6">
        <v>0.01</v>
      </c>
      <c r="F20" s="2" t="s">
        <v>56</v>
      </c>
      <c r="G20" s="7"/>
      <c r="H20" s="2" t="s">
        <v>13</v>
      </c>
      <c r="I20" s="2" t="s">
        <v>52</v>
      </c>
      <c r="J20" s="2" t="s">
        <v>13</v>
      </c>
      <c r="K20" s="7"/>
      <c r="L20" s="2" t="s">
        <v>13</v>
      </c>
      <c r="M20" s="7"/>
    </row>
    <row r="21" spans="1:13" ht="10.5" customHeight="1" x14ac:dyDescent="0.15">
      <c r="A21" s="2" t="s">
        <v>9</v>
      </c>
      <c r="B21" s="2" t="s">
        <v>9</v>
      </c>
      <c r="C21" s="2" t="s">
        <v>57</v>
      </c>
      <c r="D21" s="2" t="s">
        <v>16</v>
      </c>
      <c r="E21" s="6">
        <v>0.02</v>
      </c>
      <c r="F21" s="2" t="s">
        <v>58</v>
      </c>
      <c r="G21" s="2" t="s">
        <v>59</v>
      </c>
      <c r="H21" s="2" t="s">
        <v>60</v>
      </c>
      <c r="I21" s="7"/>
      <c r="J21" s="2" t="s">
        <v>60</v>
      </c>
      <c r="K21" s="7"/>
      <c r="L21" s="2" t="s">
        <v>13</v>
      </c>
      <c r="M21" s="7"/>
    </row>
    <row r="22" spans="1:13" ht="10.5" customHeight="1" x14ac:dyDescent="0.15">
      <c r="A22" s="2" t="s">
        <v>9</v>
      </c>
      <c r="B22" s="2" t="s">
        <v>9</v>
      </c>
      <c r="C22" s="2" t="s">
        <v>61</v>
      </c>
      <c r="D22" s="2" t="s">
        <v>16</v>
      </c>
      <c r="E22" s="6">
        <v>0.02</v>
      </c>
      <c r="F22" s="2" t="s">
        <v>62</v>
      </c>
      <c r="G22" s="2" t="s">
        <v>63</v>
      </c>
      <c r="H22" s="2" t="s">
        <v>60</v>
      </c>
      <c r="I22" s="7"/>
      <c r="J22" s="2" t="s">
        <v>14</v>
      </c>
      <c r="K22" s="7"/>
      <c r="L22" s="2" t="s">
        <v>13</v>
      </c>
      <c r="M22" s="7"/>
    </row>
    <row r="23" spans="1:13" ht="10.5" customHeight="1" x14ac:dyDescent="0.15">
      <c r="A23" s="2" t="s">
        <v>9</v>
      </c>
      <c r="B23" s="2" t="s">
        <v>9</v>
      </c>
      <c r="C23" s="2" t="s">
        <v>64</v>
      </c>
      <c r="D23" s="2" t="s">
        <v>16</v>
      </c>
      <c r="E23" s="6">
        <v>0.02</v>
      </c>
      <c r="F23" s="2" t="s">
        <v>65</v>
      </c>
      <c r="G23" s="2" t="s">
        <v>66</v>
      </c>
      <c r="H23" s="2" t="s">
        <v>60</v>
      </c>
      <c r="I23" s="7"/>
      <c r="J23" s="2" t="s">
        <v>60</v>
      </c>
      <c r="K23" s="7"/>
      <c r="L23" s="2" t="s">
        <v>13</v>
      </c>
      <c r="M23" s="7"/>
    </row>
    <row r="24" spans="1:13" ht="10.5" customHeight="1" x14ac:dyDescent="0.15">
      <c r="A24" s="2" t="s">
        <v>9</v>
      </c>
      <c r="B24" s="2" t="s">
        <v>9</v>
      </c>
      <c r="C24" s="2" t="s">
        <v>67</v>
      </c>
      <c r="D24" s="2" t="s">
        <v>16</v>
      </c>
      <c r="E24" s="6">
        <v>0.01</v>
      </c>
      <c r="F24" s="2" t="s">
        <v>68</v>
      </c>
      <c r="G24" s="2" t="s">
        <v>69</v>
      </c>
      <c r="H24" s="2" t="s">
        <v>60</v>
      </c>
      <c r="I24" s="7"/>
      <c r="J24" s="2" t="s">
        <v>14</v>
      </c>
      <c r="K24" s="7"/>
      <c r="L24" s="2" t="s">
        <v>13</v>
      </c>
      <c r="M24" s="7"/>
    </row>
    <row r="25" spans="1:13" ht="10.5" customHeight="1" x14ac:dyDescent="0.15">
      <c r="A25" s="2" t="s">
        <v>9</v>
      </c>
      <c r="B25" s="2" t="s">
        <v>9</v>
      </c>
      <c r="C25" s="5" t="s">
        <v>70</v>
      </c>
      <c r="D25" s="2" t="s">
        <v>16</v>
      </c>
      <c r="E25" s="6">
        <v>0.02</v>
      </c>
      <c r="F25" s="2" t="s">
        <v>65</v>
      </c>
      <c r="G25" s="2" t="s">
        <v>49</v>
      </c>
      <c r="H25" s="2" t="s">
        <v>60</v>
      </c>
      <c r="I25" s="7"/>
      <c r="J25" s="2" t="s">
        <v>60</v>
      </c>
      <c r="K25" s="7"/>
      <c r="L25" s="2" t="s">
        <v>13</v>
      </c>
      <c r="M25" s="7"/>
    </row>
    <row r="26" spans="1:13" ht="10.5" customHeight="1" x14ac:dyDescent="0.15">
      <c r="A26" s="2" t="s">
        <v>9</v>
      </c>
      <c r="B26" s="2" t="s">
        <v>9</v>
      </c>
      <c r="C26" s="2" t="s">
        <v>71</v>
      </c>
      <c r="D26" s="2" t="s">
        <v>16</v>
      </c>
      <c r="E26" s="6">
        <v>0.01</v>
      </c>
      <c r="F26" s="2" t="s">
        <v>72</v>
      </c>
      <c r="G26" s="7"/>
      <c r="H26" s="2" t="s">
        <v>13</v>
      </c>
      <c r="I26" s="7"/>
      <c r="J26" s="2" t="s">
        <v>14</v>
      </c>
      <c r="K26" s="7"/>
      <c r="L26" s="2" t="s">
        <v>14</v>
      </c>
      <c r="M26" s="7"/>
    </row>
    <row r="27" spans="1:13" ht="10.5" customHeight="1" x14ac:dyDescent="0.15">
      <c r="A27" s="2" t="s">
        <v>9</v>
      </c>
      <c r="B27" s="2" t="s">
        <v>9</v>
      </c>
      <c r="C27" s="2" t="s">
        <v>73</v>
      </c>
      <c r="D27" s="2" t="s">
        <v>16</v>
      </c>
      <c r="E27" s="6">
        <v>0.01</v>
      </c>
      <c r="F27" s="2" t="s">
        <v>74</v>
      </c>
      <c r="G27" s="2" t="s">
        <v>28</v>
      </c>
      <c r="H27" s="2" t="s">
        <v>13</v>
      </c>
      <c r="I27" s="7"/>
      <c r="J27" s="2" t="s">
        <v>14</v>
      </c>
      <c r="K27" s="7"/>
      <c r="L27" s="2" t="s">
        <v>14</v>
      </c>
      <c r="M27" s="7"/>
    </row>
    <row r="28" spans="1:13" ht="10.5" customHeight="1" x14ac:dyDescent="0.15">
      <c r="A28" s="2" t="s">
        <v>9</v>
      </c>
      <c r="B28" s="2" t="s">
        <v>9</v>
      </c>
      <c r="C28" s="2" t="s">
        <v>75</v>
      </c>
      <c r="D28" s="2" t="s">
        <v>16</v>
      </c>
      <c r="E28" s="6">
        <v>0.01</v>
      </c>
      <c r="F28" s="2" t="s">
        <v>76</v>
      </c>
      <c r="G28" s="2" t="s">
        <v>77</v>
      </c>
      <c r="H28" s="2" t="s">
        <v>78</v>
      </c>
      <c r="I28" s="7"/>
      <c r="J28" s="2" t="s">
        <v>14</v>
      </c>
      <c r="K28" s="7"/>
      <c r="L28" s="2" t="s">
        <v>14</v>
      </c>
      <c r="M28" s="7"/>
    </row>
    <row r="29" spans="1:13" ht="10.5" customHeight="1" x14ac:dyDescent="0.15">
      <c r="A29" s="2" t="s">
        <v>9</v>
      </c>
      <c r="B29" s="2" t="s">
        <v>9</v>
      </c>
      <c r="C29" s="2" t="s">
        <v>79</v>
      </c>
      <c r="D29" s="2" t="s">
        <v>16</v>
      </c>
      <c r="E29" s="6">
        <v>0.01</v>
      </c>
      <c r="F29" s="2" t="s">
        <v>80</v>
      </c>
      <c r="G29" s="2" t="s">
        <v>26</v>
      </c>
      <c r="H29" s="2" t="s">
        <v>78</v>
      </c>
      <c r="I29" s="7"/>
      <c r="J29" s="2" t="s">
        <v>14</v>
      </c>
      <c r="K29" s="7"/>
      <c r="L29" s="2" t="s">
        <v>14</v>
      </c>
      <c r="M29" s="7"/>
    </row>
    <row r="30" spans="1:13" ht="11" customHeight="1" x14ac:dyDescent="0.15">
      <c r="A30" s="2" t="s">
        <v>9</v>
      </c>
      <c r="B30" s="2" t="s">
        <v>9</v>
      </c>
      <c r="C30" s="2" t="s">
        <v>81</v>
      </c>
      <c r="D30" s="2" t="s">
        <v>16</v>
      </c>
      <c r="E30" s="6">
        <v>0.01</v>
      </c>
      <c r="F30" s="2" t="s">
        <v>82</v>
      </c>
      <c r="G30" s="2" t="s">
        <v>83</v>
      </c>
      <c r="H30" s="2" t="s">
        <v>78</v>
      </c>
      <c r="I30" s="7"/>
      <c r="J30" s="2" t="s">
        <v>14</v>
      </c>
      <c r="K30" s="7"/>
      <c r="L30" s="2" t="s">
        <v>14</v>
      </c>
      <c r="M30" s="7"/>
    </row>
    <row r="31" spans="1:13" ht="10.5" customHeight="1" x14ac:dyDescent="0.15">
      <c r="A31" s="2" t="s">
        <v>9</v>
      </c>
      <c r="B31" s="2" t="s">
        <v>9</v>
      </c>
      <c r="C31" s="5" t="s">
        <v>84</v>
      </c>
      <c r="D31" s="2" t="s">
        <v>16</v>
      </c>
      <c r="E31" s="6">
        <v>0.01</v>
      </c>
      <c r="F31" s="2" t="s">
        <v>85</v>
      </c>
      <c r="G31" s="2" t="s">
        <v>66</v>
      </c>
      <c r="H31" s="2" t="s">
        <v>52</v>
      </c>
      <c r="I31" s="7"/>
      <c r="J31" s="2" t="s">
        <v>14</v>
      </c>
      <c r="K31" s="7"/>
      <c r="L31" s="2" t="s">
        <v>14</v>
      </c>
      <c r="M31" s="7"/>
    </row>
    <row r="32" spans="1:13" ht="10.5" customHeight="1" x14ac:dyDescent="0.15">
      <c r="A32" s="2" t="s">
        <v>9</v>
      </c>
      <c r="B32" s="2" t="s">
        <v>9</v>
      </c>
      <c r="C32" s="5" t="s">
        <v>86</v>
      </c>
      <c r="D32" s="2" t="s">
        <v>16</v>
      </c>
      <c r="E32" s="6">
        <v>0.01</v>
      </c>
      <c r="F32" s="2" t="s">
        <v>87</v>
      </c>
      <c r="G32" s="2" t="s">
        <v>88</v>
      </c>
      <c r="H32" s="2" t="s">
        <v>52</v>
      </c>
      <c r="I32" s="7"/>
      <c r="J32" s="2" t="s">
        <v>14</v>
      </c>
      <c r="K32" s="7"/>
      <c r="L32" s="2" t="s">
        <v>14</v>
      </c>
      <c r="M32" s="7"/>
    </row>
    <row r="33" spans="1:13" ht="10.5" customHeight="1" x14ac:dyDescent="0.15">
      <c r="A33" s="2" t="s">
        <v>9</v>
      </c>
      <c r="B33" s="2" t="s">
        <v>9</v>
      </c>
      <c r="C33" s="2" t="s">
        <v>89</v>
      </c>
      <c r="D33" s="2" t="s">
        <v>11</v>
      </c>
      <c r="E33" s="6">
        <v>0.01</v>
      </c>
      <c r="F33" s="2" t="s">
        <v>90</v>
      </c>
      <c r="G33" s="2" t="s">
        <v>91</v>
      </c>
      <c r="H33" s="2" t="s">
        <v>13</v>
      </c>
      <c r="I33" s="7"/>
      <c r="J33" s="2" t="s">
        <v>14</v>
      </c>
      <c r="K33" s="7"/>
      <c r="L33" s="2" t="s">
        <v>14</v>
      </c>
      <c r="M33" s="7"/>
    </row>
    <row r="34" spans="1:13" ht="10.5" customHeight="1" x14ac:dyDescent="0.15">
      <c r="A34" s="2" t="s">
        <v>9</v>
      </c>
      <c r="B34" s="2" t="s">
        <v>9</v>
      </c>
      <c r="C34" s="2" t="s">
        <v>92</v>
      </c>
      <c r="D34" s="2" t="s">
        <v>11</v>
      </c>
      <c r="E34" s="6">
        <v>0.01</v>
      </c>
      <c r="F34" s="2" t="s">
        <v>30</v>
      </c>
      <c r="G34" s="2" t="s">
        <v>93</v>
      </c>
      <c r="H34" s="2" t="s">
        <v>13</v>
      </c>
      <c r="I34" s="7"/>
      <c r="J34" s="2" t="s">
        <v>13</v>
      </c>
      <c r="K34" s="7"/>
      <c r="L34" s="2" t="s">
        <v>13</v>
      </c>
      <c r="M34" s="2" t="s">
        <v>94</v>
      </c>
    </row>
    <row r="35" spans="1:13" ht="10.5" customHeight="1" x14ac:dyDescent="0.15">
      <c r="A35" s="2" t="s">
        <v>9</v>
      </c>
      <c r="B35" s="2" t="s">
        <v>9</v>
      </c>
      <c r="C35" s="2" t="s">
        <v>95</v>
      </c>
      <c r="D35" s="2" t="s">
        <v>16</v>
      </c>
      <c r="E35" s="6">
        <v>0.01</v>
      </c>
      <c r="F35" s="2" t="s">
        <v>40</v>
      </c>
      <c r="G35" s="2" t="s">
        <v>96</v>
      </c>
      <c r="H35" s="2" t="s">
        <v>78</v>
      </c>
      <c r="I35" s="7"/>
      <c r="J35" s="2" t="s">
        <v>13</v>
      </c>
      <c r="K35" s="7"/>
      <c r="L35" s="2" t="s">
        <v>13</v>
      </c>
      <c r="M35" s="7"/>
    </row>
    <row r="36" spans="1:13" ht="10.5" customHeight="1" x14ac:dyDescent="0.15">
      <c r="A36" s="2" t="s">
        <v>9</v>
      </c>
      <c r="B36" s="2" t="s">
        <v>9</v>
      </c>
      <c r="C36" s="2" t="s">
        <v>97</v>
      </c>
      <c r="D36" s="2" t="s">
        <v>11</v>
      </c>
      <c r="E36" s="6">
        <v>0.01</v>
      </c>
      <c r="F36" s="2" t="s">
        <v>74</v>
      </c>
      <c r="G36" s="7"/>
      <c r="H36" s="2" t="s">
        <v>13</v>
      </c>
      <c r="I36" s="7"/>
      <c r="J36" s="2" t="s">
        <v>13</v>
      </c>
      <c r="K36" s="7"/>
      <c r="L36" s="2" t="s">
        <v>13</v>
      </c>
      <c r="M36" s="7"/>
    </row>
    <row r="37" spans="1:13" ht="10.5" customHeight="1" x14ac:dyDescent="0.15">
      <c r="A37" s="2" t="s">
        <v>9</v>
      </c>
      <c r="B37" s="2" t="s">
        <v>9</v>
      </c>
      <c r="C37" s="2" t="s">
        <v>98</v>
      </c>
      <c r="D37" s="2" t="s">
        <v>11</v>
      </c>
      <c r="E37" s="6">
        <v>0.01</v>
      </c>
      <c r="F37" s="2" t="s">
        <v>99</v>
      </c>
      <c r="G37" s="7"/>
      <c r="H37" s="2" t="s">
        <v>13</v>
      </c>
      <c r="I37" s="7"/>
      <c r="J37" s="2" t="s">
        <v>13</v>
      </c>
      <c r="K37" s="7"/>
      <c r="L37" s="2" t="s">
        <v>13</v>
      </c>
      <c r="M37" s="7"/>
    </row>
    <row r="38" spans="1:13" ht="10.5" customHeight="1" x14ac:dyDescent="0.15">
      <c r="A38" s="2" t="s">
        <v>9</v>
      </c>
      <c r="B38" s="2" t="s">
        <v>9</v>
      </c>
      <c r="C38" s="2" t="s">
        <v>100</v>
      </c>
      <c r="D38" s="2" t="s">
        <v>11</v>
      </c>
      <c r="E38" s="6">
        <v>0.01</v>
      </c>
      <c r="F38" s="2" t="s">
        <v>30</v>
      </c>
      <c r="G38" s="2" t="s">
        <v>101</v>
      </c>
      <c r="H38" s="2" t="s">
        <v>13</v>
      </c>
      <c r="I38" s="7"/>
      <c r="J38" s="2" t="s">
        <v>13</v>
      </c>
      <c r="K38" s="7"/>
      <c r="L38" s="2" t="s">
        <v>13</v>
      </c>
      <c r="M38" s="2" t="s">
        <v>94</v>
      </c>
    </row>
    <row r="39" spans="1:13" ht="10.5" customHeight="1" x14ac:dyDescent="0.15">
      <c r="A39" s="2" t="s">
        <v>9</v>
      </c>
      <c r="B39" s="2" t="s">
        <v>9</v>
      </c>
      <c r="C39" s="2" t="s">
        <v>102</v>
      </c>
      <c r="D39" s="2" t="s">
        <v>11</v>
      </c>
      <c r="E39" s="6">
        <v>0.01</v>
      </c>
      <c r="F39" s="2" t="s">
        <v>103</v>
      </c>
      <c r="G39" s="7"/>
      <c r="H39" s="2" t="s">
        <v>13</v>
      </c>
      <c r="I39" s="7"/>
      <c r="J39" s="2" t="s">
        <v>14</v>
      </c>
      <c r="K39" s="7"/>
      <c r="L39" s="2" t="s">
        <v>13</v>
      </c>
      <c r="M39" s="7"/>
    </row>
    <row r="40" spans="1:13" ht="10.5" customHeight="1" x14ac:dyDescent="0.15">
      <c r="A40" s="2" t="s">
        <v>9</v>
      </c>
      <c r="B40" s="2" t="s">
        <v>9</v>
      </c>
      <c r="C40" s="2" t="s">
        <v>104</v>
      </c>
      <c r="D40" s="2" t="s">
        <v>11</v>
      </c>
      <c r="E40" s="6">
        <v>0.01</v>
      </c>
      <c r="F40" s="2" t="s">
        <v>105</v>
      </c>
      <c r="G40" s="2" t="s">
        <v>106</v>
      </c>
      <c r="H40" s="2" t="s">
        <v>13</v>
      </c>
      <c r="I40" s="7"/>
      <c r="J40" s="2" t="s">
        <v>14</v>
      </c>
      <c r="K40" s="7"/>
      <c r="L40" s="2" t="s">
        <v>14</v>
      </c>
      <c r="M40" s="7"/>
    </row>
    <row r="41" spans="1:13" ht="10.5" customHeight="1" x14ac:dyDescent="0.15">
      <c r="A41" s="2" t="s">
        <v>9</v>
      </c>
      <c r="B41" s="2" t="s">
        <v>9</v>
      </c>
      <c r="C41" s="2" t="s">
        <v>107</v>
      </c>
      <c r="D41" s="2" t="s">
        <v>11</v>
      </c>
      <c r="E41" s="6">
        <v>0.01</v>
      </c>
      <c r="F41" s="2" t="s">
        <v>108</v>
      </c>
      <c r="G41" s="2" t="s">
        <v>109</v>
      </c>
      <c r="H41" s="2" t="s">
        <v>13</v>
      </c>
      <c r="I41" s="7"/>
      <c r="J41" s="2" t="s">
        <v>14</v>
      </c>
      <c r="K41" s="7"/>
      <c r="L41" s="2" t="s">
        <v>13</v>
      </c>
      <c r="M41" s="7"/>
    </row>
    <row r="42" spans="1:13" ht="10.5" customHeight="1" x14ac:dyDescent="0.15">
      <c r="A42" s="2" t="s">
        <v>9</v>
      </c>
      <c r="B42" s="2" t="s">
        <v>9</v>
      </c>
      <c r="C42" s="2" t="s">
        <v>110</v>
      </c>
      <c r="D42" s="2" t="s">
        <v>11</v>
      </c>
      <c r="E42" s="6">
        <v>0.01</v>
      </c>
      <c r="F42" s="2" t="s">
        <v>111</v>
      </c>
      <c r="G42" s="2" t="s">
        <v>106</v>
      </c>
      <c r="H42" s="2" t="s">
        <v>13</v>
      </c>
      <c r="I42" s="7"/>
      <c r="J42" s="2" t="s">
        <v>14</v>
      </c>
      <c r="K42" s="7"/>
      <c r="L42" s="2" t="s">
        <v>14</v>
      </c>
      <c r="M42" s="7"/>
    </row>
    <row r="43" spans="1:13" ht="11" customHeight="1" x14ac:dyDescent="0.15">
      <c r="A43" s="2" t="s">
        <v>9</v>
      </c>
      <c r="B43" s="2" t="s">
        <v>9</v>
      </c>
      <c r="C43" s="2" t="s">
        <v>112</v>
      </c>
      <c r="D43" s="2" t="s">
        <v>11</v>
      </c>
      <c r="E43" s="6">
        <v>0.01</v>
      </c>
      <c r="F43" s="2" t="s">
        <v>105</v>
      </c>
      <c r="G43" s="2" t="s">
        <v>77</v>
      </c>
      <c r="H43" s="2" t="s">
        <v>13</v>
      </c>
      <c r="I43" s="7"/>
      <c r="J43" s="2" t="s">
        <v>14</v>
      </c>
      <c r="K43" s="7"/>
      <c r="L43" s="2" t="s">
        <v>13</v>
      </c>
      <c r="M43" s="7"/>
    </row>
    <row r="44" spans="1:13" ht="10.5" customHeight="1" x14ac:dyDescent="0.15">
      <c r="A44" s="2" t="s">
        <v>9</v>
      </c>
      <c r="B44" s="2" t="s">
        <v>9</v>
      </c>
      <c r="C44" s="2" t="s">
        <v>113</v>
      </c>
      <c r="D44" s="2" t="s">
        <v>11</v>
      </c>
      <c r="E44" s="6">
        <v>0.01</v>
      </c>
      <c r="F44" s="2" t="s">
        <v>114</v>
      </c>
      <c r="G44" s="7"/>
      <c r="H44" s="2" t="s">
        <v>13</v>
      </c>
      <c r="I44" s="7"/>
      <c r="J44" s="2" t="s">
        <v>13</v>
      </c>
      <c r="K44" s="7"/>
      <c r="L44" s="2" t="s">
        <v>14</v>
      </c>
      <c r="M44" s="7"/>
    </row>
    <row r="45" spans="1:13" ht="10.5" customHeight="1" x14ac:dyDescent="0.15">
      <c r="A45" s="2" t="s">
        <v>9</v>
      </c>
      <c r="B45" s="2" t="s">
        <v>9</v>
      </c>
      <c r="C45" s="2" t="s">
        <v>115</v>
      </c>
      <c r="D45" s="2" t="s">
        <v>11</v>
      </c>
      <c r="E45" s="6">
        <v>0.01</v>
      </c>
      <c r="F45" s="2" t="s">
        <v>108</v>
      </c>
      <c r="G45" s="2" t="s">
        <v>77</v>
      </c>
      <c r="H45" s="2" t="s">
        <v>13</v>
      </c>
      <c r="I45" s="7"/>
      <c r="J45" s="2" t="s">
        <v>14</v>
      </c>
      <c r="K45" s="7"/>
      <c r="L45" s="2" t="s">
        <v>14</v>
      </c>
      <c r="M45" s="7"/>
    </row>
    <row r="46" spans="1:13" ht="10.5" customHeight="1" x14ac:dyDescent="0.15">
      <c r="A46" s="2" t="s">
        <v>9</v>
      </c>
      <c r="B46" s="2" t="s">
        <v>9</v>
      </c>
      <c r="C46" s="2" t="s">
        <v>116</v>
      </c>
      <c r="D46" s="2" t="s">
        <v>11</v>
      </c>
      <c r="E46" s="6">
        <v>0.01</v>
      </c>
      <c r="F46" s="2" t="s">
        <v>117</v>
      </c>
      <c r="G46" s="7"/>
      <c r="H46" s="2" t="s">
        <v>13</v>
      </c>
      <c r="I46" s="7"/>
      <c r="J46" s="2" t="s">
        <v>13</v>
      </c>
      <c r="K46" s="7"/>
      <c r="L46" s="2" t="s">
        <v>13</v>
      </c>
      <c r="M46" s="7"/>
    </row>
    <row r="47" spans="1:13" ht="10.5" customHeight="1" x14ac:dyDescent="0.15">
      <c r="A47" s="2" t="s">
        <v>9</v>
      </c>
      <c r="B47" s="2" t="s">
        <v>9</v>
      </c>
      <c r="C47" s="2" t="s">
        <v>118</v>
      </c>
      <c r="D47" s="2" t="s">
        <v>16</v>
      </c>
      <c r="E47" s="6">
        <v>0.02</v>
      </c>
      <c r="F47" s="2" t="s">
        <v>119</v>
      </c>
      <c r="G47" s="2" t="s">
        <v>43</v>
      </c>
      <c r="H47" s="2" t="s">
        <v>60</v>
      </c>
      <c r="I47" s="7"/>
      <c r="J47" s="2" t="s">
        <v>14</v>
      </c>
      <c r="K47" s="7"/>
      <c r="L47" s="2" t="s">
        <v>14</v>
      </c>
      <c r="M47" s="7"/>
    </row>
    <row r="48" spans="1:13" ht="10.5" customHeight="1" x14ac:dyDescent="0.15">
      <c r="A48" s="2" t="s">
        <v>9</v>
      </c>
      <c r="B48" s="2" t="s">
        <v>9</v>
      </c>
      <c r="C48" s="2" t="s">
        <v>120</v>
      </c>
      <c r="D48" s="2" t="s">
        <v>16</v>
      </c>
      <c r="E48" s="6">
        <v>0.01</v>
      </c>
      <c r="F48" s="2" t="s">
        <v>62</v>
      </c>
      <c r="G48" s="2" t="s">
        <v>121</v>
      </c>
      <c r="H48" s="2" t="s">
        <v>60</v>
      </c>
      <c r="I48" s="7"/>
      <c r="J48" s="2" t="s">
        <v>14</v>
      </c>
      <c r="K48" s="7"/>
      <c r="L48" s="2" t="s">
        <v>13</v>
      </c>
      <c r="M48" s="7"/>
    </row>
    <row r="49" spans="1:13" ht="10.5" customHeight="1" x14ac:dyDescent="0.15">
      <c r="A49" s="2" t="s">
        <v>9</v>
      </c>
      <c r="B49" s="2" t="s">
        <v>9</v>
      </c>
      <c r="C49" s="2" t="s">
        <v>122</v>
      </c>
      <c r="D49" s="2" t="s">
        <v>16</v>
      </c>
      <c r="E49" s="6">
        <v>0.01</v>
      </c>
      <c r="F49" s="2" t="s">
        <v>99</v>
      </c>
      <c r="G49" s="2" t="s">
        <v>18</v>
      </c>
      <c r="H49" s="2" t="s">
        <v>13</v>
      </c>
      <c r="I49" s="7"/>
      <c r="J49" s="2" t="s">
        <v>14</v>
      </c>
      <c r="K49" s="7"/>
      <c r="L49" s="2" t="s">
        <v>14</v>
      </c>
      <c r="M49" s="7"/>
    </row>
    <row r="50" spans="1:13" ht="10.5" customHeight="1" x14ac:dyDescent="0.15">
      <c r="A50" s="2" t="s">
        <v>9</v>
      </c>
      <c r="B50" s="2" t="s">
        <v>9</v>
      </c>
      <c r="C50" s="2" t="s">
        <v>123</v>
      </c>
      <c r="D50" s="2" t="s">
        <v>16</v>
      </c>
      <c r="E50" s="6">
        <v>0.01</v>
      </c>
      <c r="F50" s="2" t="s">
        <v>103</v>
      </c>
      <c r="G50" s="2" t="s">
        <v>124</v>
      </c>
      <c r="H50" s="2" t="s">
        <v>78</v>
      </c>
      <c r="I50" s="7"/>
      <c r="J50" s="2" t="s">
        <v>13</v>
      </c>
      <c r="K50" s="7"/>
      <c r="L50" s="2" t="s">
        <v>13</v>
      </c>
      <c r="M50" s="7"/>
    </row>
    <row r="51" spans="1:13" ht="10.5" customHeight="1" x14ac:dyDescent="0.15">
      <c r="A51" s="2" t="s">
        <v>9</v>
      </c>
      <c r="B51" s="2" t="s">
        <v>9</v>
      </c>
      <c r="C51" s="2" t="s">
        <v>125</v>
      </c>
      <c r="D51" s="2" t="s">
        <v>16</v>
      </c>
      <c r="E51" s="6">
        <v>0.01</v>
      </c>
      <c r="F51" s="2" t="s">
        <v>23</v>
      </c>
      <c r="G51" s="2" t="s">
        <v>126</v>
      </c>
      <c r="H51" s="2" t="s">
        <v>78</v>
      </c>
      <c r="I51" s="7"/>
      <c r="J51" s="2" t="s">
        <v>13</v>
      </c>
      <c r="K51" s="7"/>
      <c r="L51" s="2" t="s">
        <v>13</v>
      </c>
      <c r="M51" s="7"/>
    </row>
    <row r="52" spans="1:13" ht="10.5" customHeight="1" x14ac:dyDescent="0.15">
      <c r="A52" s="2" t="s">
        <v>9</v>
      </c>
      <c r="B52" s="2" t="s">
        <v>9</v>
      </c>
      <c r="C52" s="2" t="s">
        <v>127</v>
      </c>
      <c r="D52" s="2" t="s">
        <v>16</v>
      </c>
      <c r="E52" s="6">
        <v>0.01</v>
      </c>
      <c r="F52" s="2" t="s">
        <v>87</v>
      </c>
      <c r="G52" s="2" t="s">
        <v>88</v>
      </c>
      <c r="H52" s="2" t="s">
        <v>52</v>
      </c>
      <c r="I52" s="7"/>
      <c r="J52" s="2" t="s">
        <v>14</v>
      </c>
      <c r="K52" s="7"/>
      <c r="L52" s="2" t="s">
        <v>14</v>
      </c>
      <c r="M52" s="7"/>
    </row>
    <row r="53" spans="1:13" ht="10.5" customHeight="1" x14ac:dyDescent="0.15">
      <c r="A53" s="2" t="s">
        <v>9</v>
      </c>
      <c r="B53" s="2" t="s">
        <v>9</v>
      </c>
      <c r="C53" s="2" t="s">
        <v>128</v>
      </c>
      <c r="D53" s="2" t="s">
        <v>16</v>
      </c>
      <c r="E53" s="6">
        <v>0.01</v>
      </c>
      <c r="F53" s="2" t="s">
        <v>87</v>
      </c>
      <c r="G53" s="2" t="s">
        <v>88</v>
      </c>
      <c r="H53" s="2" t="s">
        <v>52</v>
      </c>
      <c r="I53" s="7"/>
      <c r="J53" s="2" t="s">
        <v>14</v>
      </c>
      <c r="K53" s="7"/>
      <c r="L53" s="2" t="s">
        <v>14</v>
      </c>
      <c r="M53" s="7"/>
    </row>
    <row r="54" spans="1:13" ht="10.5" customHeight="1" x14ac:dyDescent="0.15">
      <c r="A54" s="2" t="s">
        <v>129</v>
      </c>
      <c r="B54" s="2" t="s">
        <v>129</v>
      </c>
      <c r="C54" s="5" t="s">
        <v>130</v>
      </c>
      <c r="D54" s="2" t="s">
        <v>16</v>
      </c>
      <c r="E54" s="6">
        <v>0</v>
      </c>
      <c r="F54" s="2" t="s">
        <v>131</v>
      </c>
      <c r="G54" s="7"/>
      <c r="H54" s="2" t="s">
        <v>132</v>
      </c>
      <c r="I54" s="7"/>
      <c r="J54" s="2" t="s">
        <v>13</v>
      </c>
      <c r="K54" s="7"/>
      <c r="L54" s="2" t="s">
        <v>13</v>
      </c>
      <c r="M54" s="7"/>
    </row>
    <row r="55" spans="1:13" ht="11" customHeight="1" x14ac:dyDescent="0.15">
      <c r="A55" s="2" t="s">
        <v>129</v>
      </c>
      <c r="B55" s="2" t="s">
        <v>129</v>
      </c>
      <c r="C55" s="2" t="s">
        <v>133</v>
      </c>
      <c r="D55" s="2" t="s">
        <v>16</v>
      </c>
      <c r="E55" s="6">
        <v>0</v>
      </c>
      <c r="F55" s="2" t="s">
        <v>117</v>
      </c>
      <c r="G55" s="7"/>
      <c r="H55" s="2" t="s">
        <v>132</v>
      </c>
      <c r="I55" s="7"/>
      <c r="J55" s="2" t="s">
        <v>13</v>
      </c>
      <c r="K55" s="7"/>
      <c r="L55" s="2" t="s">
        <v>13</v>
      </c>
      <c r="M55" s="7"/>
    </row>
    <row r="56" spans="1:13" ht="10.5" customHeight="1" x14ac:dyDescent="0.15">
      <c r="A56" s="2" t="s">
        <v>129</v>
      </c>
      <c r="B56" s="2" t="s">
        <v>129</v>
      </c>
      <c r="C56" s="5" t="s">
        <v>134</v>
      </c>
      <c r="D56" s="2" t="s">
        <v>16</v>
      </c>
      <c r="E56" s="6">
        <v>0</v>
      </c>
      <c r="F56" s="2" t="s">
        <v>117</v>
      </c>
      <c r="G56" s="7"/>
      <c r="H56" s="2" t="s">
        <v>132</v>
      </c>
      <c r="I56" s="7"/>
      <c r="J56" s="2" t="s">
        <v>13</v>
      </c>
      <c r="K56" s="7"/>
      <c r="L56" s="2" t="s">
        <v>13</v>
      </c>
      <c r="M56" s="7"/>
    </row>
    <row r="57" spans="1:13" ht="10.5" customHeight="1" x14ac:dyDescent="0.15">
      <c r="A57" s="2" t="s">
        <v>129</v>
      </c>
      <c r="B57" s="2" t="s">
        <v>129</v>
      </c>
      <c r="C57" s="2" t="s">
        <v>135</v>
      </c>
      <c r="D57" s="2" t="s">
        <v>16</v>
      </c>
      <c r="E57" s="6">
        <v>0</v>
      </c>
      <c r="F57" s="2" t="s">
        <v>136</v>
      </c>
      <c r="G57" s="7"/>
      <c r="H57" s="2" t="s">
        <v>132</v>
      </c>
      <c r="I57" s="7"/>
      <c r="J57" s="2" t="s">
        <v>13</v>
      </c>
      <c r="K57" s="7"/>
      <c r="L57" s="2" t="s">
        <v>13</v>
      </c>
      <c r="M57" s="7"/>
    </row>
    <row r="58" spans="1:13" ht="10.5" customHeight="1" x14ac:dyDescent="0.15">
      <c r="A58" s="2" t="s">
        <v>129</v>
      </c>
      <c r="B58" s="2" t="s">
        <v>129</v>
      </c>
      <c r="C58" s="2" t="s">
        <v>137</v>
      </c>
      <c r="D58" s="2" t="s">
        <v>16</v>
      </c>
      <c r="E58" s="6">
        <v>0</v>
      </c>
      <c r="F58" s="2" t="s">
        <v>20</v>
      </c>
      <c r="G58" s="7"/>
      <c r="H58" s="2" t="s">
        <v>132</v>
      </c>
      <c r="I58" s="7"/>
      <c r="J58" s="2" t="s">
        <v>13</v>
      </c>
      <c r="K58" s="7"/>
      <c r="L58" s="2" t="s">
        <v>13</v>
      </c>
      <c r="M58" s="7"/>
    </row>
    <row r="59" spans="1:13" ht="10.5" customHeight="1" x14ac:dyDescent="0.15">
      <c r="A59" s="2" t="s">
        <v>129</v>
      </c>
      <c r="B59" s="2" t="s">
        <v>129</v>
      </c>
      <c r="C59" s="2" t="s">
        <v>138</v>
      </c>
      <c r="D59" s="2" t="s">
        <v>16</v>
      </c>
      <c r="E59" s="6">
        <v>0</v>
      </c>
      <c r="F59" s="2" t="s">
        <v>136</v>
      </c>
      <c r="G59" s="7"/>
      <c r="H59" s="2" t="s">
        <v>132</v>
      </c>
      <c r="I59" s="7"/>
      <c r="J59" s="2" t="s">
        <v>13</v>
      </c>
      <c r="K59" s="7"/>
      <c r="L59" s="2" t="s">
        <v>13</v>
      </c>
      <c r="M59" s="7"/>
    </row>
    <row r="60" spans="1:13" ht="10.5" customHeight="1" x14ac:dyDescent="0.15">
      <c r="A60" s="2" t="s">
        <v>129</v>
      </c>
      <c r="B60" s="2" t="s">
        <v>129</v>
      </c>
      <c r="C60" s="5" t="s">
        <v>139</v>
      </c>
      <c r="D60" s="2" t="s">
        <v>11</v>
      </c>
      <c r="E60" s="6">
        <v>0</v>
      </c>
      <c r="F60" s="2" t="s">
        <v>117</v>
      </c>
      <c r="G60" s="7"/>
      <c r="H60" s="2" t="s">
        <v>132</v>
      </c>
      <c r="I60" s="7"/>
      <c r="J60" s="2" t="s">
        <v>13</v>
      </c>
      <c r="K60" s="7"/>
      <c r="L60" s="2" t="s">
        <v>13</v>
      </c>
      <c r="M60" s="7"/>
    </row>
    <row r="61" spans="1:13" ht="10.5" customHeight="1" x14ac:dyDescent="0.15">
      <c r="A61" s="2" t="s">
        <v>129</v>
      </c>
      <c r="B61" s="2" t="s">
        <v>129</v>
      </c>
      <c r="C61" s="5" t="s">
        <v>140</v>
      </c>
      <c r="D61" s="2" t="s">
        <v>11</v>
      </c>
      <c r="E61" s="6">
        <v>0</v>
      </c>
      <c r="F61" s="2" t="s">
        <v>74</v>
      </c>
      <c r="G61" s="7"/>
      <c r="H61" s="2" t="s">
        <v>132</v>
      </c>
      <c r="I61" s="7"/>
      <c r="J61" s="2" t="s">
        <v>13</v>
      </c>
      <c r="K61" s="7"/>
      <c r="L61" s="2" t="s">
        <v>13</v>
      </c>
      <c r="M61" s="7"/>
    </row>
    <row r="62" spans="1:13" ht="10.5" customHeight="1" x14ac:dyDescent="0.15">
      <c r="A62" s="2" t="s">
        <v>129</v>
      </c>
      <c r="B62" s="2" t="s">
        <v>129</v>
      </c>
      <c r="C62" s="2" t="s">
        <v>141</v>
      </c>
      <c r="D62" s="2" t="s">
        <v>11</v>
      </c>
      <c r="E62" s="6">
        <v>0</v>
      </c>
      <c r="F62" s="2" t="s">
        <v>72</v>
      </c>
      <c r="G62" s="7"/>
      <c r="H62" s="2" t="s">
        <v>132</v>
      </c>
      <c r="I62" s="7"/>
      <c r="J62" s="2" t="s">
        <v>13</v>
      </c>
      <c r="K62" s="7"/>
      <c r="L62" s="2" t="s">
        <v>13</v>
      </c>
      <c r="M62" s="7"/>
    </row>
    <row r="63" spans="1:13" ht="10.5" customHeight="1" x14ac:dyDescent="0.15">
      <c r="A63" s="2" t="s">
        <v>129</v>
      </c>
      <c r="B63" s="2" t="s">
        <v>129</v>
      </c>
      <c r="C63" s="5" t="s">
        <v>142</v>
      </c>
      <c r="D63" s="2" t="s">
        <v>11</v>
      </c>
      <c r="E63" s="6">
        <v>0</v>
      </c>
      <c r="F63" s="2" t="s">
        <v>143</v>
      </c>
      <c r="G63" s="7"/>
      <c r="H63" s="2" t="s">
        <v>132</v>
      </c>
      <c r="I63" s="7"/>
      <c r="J63" s="2" t="s">
        <v>13</v>
      </c>
      <c r="K63" s="7"/>
      <c r="L63" s="2" t="s">
        <v>13</v>
      </c>
      <c r="M63" s="7"/>
    </row>
    <row r="64" spans="1:13" ht="10.5" customHeight="1" x14ac:dyDescent="0.15">
      <c r="A64" s="2" t="s">
        <v>129</v>
      </c>
      <c r="B64" s="2" t="s">
        <v>129</v>
      </c>
      <c r="C64" s="5" t="s">
        <v>144</v>
      </c>
      <c r="D64" s="2" t="s">
        <v>11</v>
      </c>
      <c r="E64" s="6">
        <v>0</v>
      </c>
      <c r="F64" s="2" t="s">
        <v>74</v>
      </c>
      <c r="G64" s="7"/>
      <c r="H64" s="2" t="s">
        <v>132</v>
      </c>
      <c r="I64" s="7"/>
      <c r="J64" s="2" t="s">
        <v>13</v>
      </c>
      <c r="K64" s="7"/>
      <c r="L64" s="2" t="s">
        <v>13</v>
      </c>
      <c r="M64" s="7"/>
    </row>
    <row r="65" spans="1:13" ht="10.5" customHeight="1" x14ac:dyDescent="0.15">
      <c r="A65" s="2" t="s">
        <v>129</v>
      </c>
      <c r="B65" s="2" t="s">
        <v>129</v>
      </c>
      <c r="C65" s="5" t="s">
        <v>145</v>
      </c>
      <c r="D65" s="2" t="s">
        <v>11</v>
      </c>
      <c r="E65" s="6">
        <v>0</v>
      </c>
      <c r="F65" s="2" t="s">
        <v>117</v>
      </c>
      <c r="G65" s="7"/>
      <c r="H65" s="2" t="s">
        <v>132</v>
      </c>
      <c r="I65" s="7"/>
      <c r="J65" s="2" t="s">
        <v>13</v>
      </c>
      <c r="K65" s="7"/>
      <c r="L65" s="2" t="s">
        <v>13</v>
      </c>
      <c r="M65" s="7"/>
    </row>
    <row r="66" spans="1:13" ht="10.5" customHeight="1" x14ac:dyDescent="0.15">
      <c r="A66" s="2" t="s">
        <v>129</v>
      </c>
      <c r="B66" s="2" t="s">
        <v>129</v>
      </c>
      <c r="C66" s="5" t="s">
        <v>146</v>
      </c>
      <c r="D66" s="2" t="s">
        <v>11</v>
      </c>
      <c r="E66" s="6">
        <v>0</v>
      </c>
      <c r="F66" s="2" t="s">
        <v>147</v>
      </c>
      <c r="G66" s="2" t="s">
        <v>148</v>
      </c>
      <c r="H66" s="2" t="s">
        <v>132</v>
      </c>
      <c r="I66" s="7"/>
      <c r="J66" s="2" t="s">
        <v>13</v>
      </c>
      <c r="K66" s="7"/>
      <c r="L66" s="2" t="s">
        <v>13</v>
      </c>
      <c r="M66" s="7"/>
    </row>
    <row r="67" spans="1:13" ht="10.5" customHeight="1" x14ac:dyDescent="0.15">
      <c r="A67" s="2" t="s">
        <v>129</v>
      </c>
      <c r="B67" s="2" t="s">
        <v>129</v>
      </c>
      <c r="C67" s="2" t="s">
        <v>149</v>
      </c>
      <c r="D67" s="2" t="s">
        <v>11</v>
      </c>
      <c r="E67" s="6">
        <v>0</v>
      </c>
      <c r="F67" s="2" t="s">
        <v>99</v>
      </c>
      <c r="G67" s="2" t="s">
        <v>150</v>
      </c>
      <c r="H67" s="2" t="s">
        <v>132</v>
      </c>
      <c r="I67" s="7"/>
      <c r="J67" s="2" t="s">
        <v>13</v>
      </c>
      <c r="K67" s="7"/>
      <c r="L67" s="2" t="s">
        <v>13</v>
      </c>
      <c r="M67" s="7"/>
    </row>
    <row r="68" spans="1:13" ht="10.5" customHeight="1" x14ac:dyDescent="0.15">
      <c r="A68" s="2" t="s">
        <v>129</v>
      </c>
      <c r="B68" s="2" t="s">
        <v>129</v>
      </c>
      <c r="C68" s="2" t="s">
        <v>151</v>
      </c>
      <c r="D68" s="2" t="s">
        <v>11</v>
      </c>
      <c r="E68" s="6">
        <v>0</v>
      </c>
      <c r="F68" s="2" t="s">
        <v>136</v>
      </c>
      <c r="G68" s="2" t="s">
        <v>152</v>
      </c>
      <c r="H68" s="2" t="s">
        <v>132</v>
      </c>
      <c r="I68" s="7"/>
      <c r="J68" s="2" t="s">
        <v>13</v>
      </c>
      <c r="K68" s="7"/>
      <c r="L68" s="2" t="s">
        <v>13</v>
      </c>
      <c r="M68" s="7"/>
    </row>
    <row r="69" spans="1:13" ht="10.5" customHeight="1" x14ac:dyDescent="0.15">
      <c r="A69" s="2" t="s">
        <v>153</v>
      </c>
      <c r="B69" s="2" t="s">
        <v>154</v>
      </c>
      <c r="C69" s="2" t="s">
        <v>155</v>
      </c>
      <c r="D69" s="2" t="s">
        <v>11</v>
      </c>
      <c r="E69" s="6">
        <v>0.08</v>
      </c>
      <c r="F69" s="2" t="s">
        <v>156</v>
      </c>
      <c r="G69" s="2" t="s">
        <v>157</v>
      </c>
      <c r="H69" s="2" t="s">
        <v>60</v>
      </c>
      <c r="I69" s="7"/>
      <c r="J69" s="2" t="s">
        <v>158</v>
      </c>
      <c r="K69" s="7"/>
      <c r="L69" s="2" t="s">
        <v>13</v>
      </c>
      <c r="M69" s="7"/>
    </row>
    <row r="70" spans="1:13" ht="10.5" customHeight="1" x14ac:dyDescent="0.15">
      <c r="A70" s="2" t="s">
        <v>153</v>
      </c>
      <c r="B70" s="2" t="s">
        <v>154</v>
      </c>
      <c r="C70" s="2" t="s">
        <v>159</v>
      </c>
      <c r="D70" s="2" t="s">
        <v>11</v>
      </c>
      <c r="E70" s="6">
        <v>0</v>
      </c>
      <c r="F70" s="2" t="s">
        <v>59</v>
      </c>
      <c r="G70" s="7"/>
      <c r="H70" s="2" t="s">
        <v>13</v>
      </c>
      <c r="I70" s="7"/>
      <c r="J70" s="2" t="s">
        <v>13</v>
      </c>
      <c r="K70" s="7"/>
      <c r="L70" s="2" t="s">
        <v>13</v>
      </c>
      <c r="M70" s="7"/>
    </row>
    <row r="71" spans="1:13" ht="10.5" customHeight="1" x14ac:dyDescent="0.15">
      <c r="A71" s="2" t="s">
        <v>153</v>
      </c>
      <c r="B71" s="2" t="s">
        <v>154</v>
      </c>
      <c r="C71" s="2" t="s">
        <v>160</v>
      </c>
      <c r="D71" s="2" t="s">
        <v>11</v>
      </c>
      <c r="E71" s="6">
        <v>0.08</v>
      </c>
      <c r="F71" s="2" t="s">
        <v>59</v>
      </c>
      <c r="G71" s="2" t="s">
        <v>157</v>
      </c>
      <c r="H71" s="2" t="s">
        <v>60</v>
      </c>
      <c r="I71" s="7"/>
      <c r="J71" s="2" t="s">
        <v>158</v>
      </c>
      <c r="K71" s="7"/>
      <c r="L71" s="2" t="s">
        <v>13</v>
      </c>
      <c r="M71" s="7"/>
    </row>
    <row r="72" spans="1:13" ht="11" customHeight="1" x14ac:dyDescent="0.15">
      <c r="A72" s="2" t="s">
        <v>153</v>
      </c>
      <c r="B72" s="2" t="s">
        <v>154</v>
      </c>
      <c r="C72" s="8" t="s">
        <v>161</v>
      </c>
      <c r="D72" s="2" t="s">
        <v>11</v>
      </c>
      <c r="E72" s="6">
        <v>0</v>
      </c>
      <c r="F72" s="2" t="s">
        <v>162</v>
      </c>
      <c r="G72" s="2" t="s">
        <v>109</v>
      </c>
      <c r="H72" s="2" t="s">
        <v>13</v>
      </c>
      <c r="I72" s="7"/>
      <c r="J72" s="2" t="s">
        <v>13</v>
      </c>
      <c r="K72" s="7"/>
      <c r="L72" s="2" t="s">
        <v>13</v>
      </c>
      <c r="M72" s="7"/>
    </row>
    <row r="73" spans="1:13" ht="10.5" customHeight="1" x14ac:dyDescent="0.15">
      <c r="A73" s="2" t="s">
        <v>153</v>
      </c>
      <c r="B73" s="2" t="s">
        <v>154</v>
      </c>
      <c r="C73" s="5" t="s">
        <v>163</v>
      </c>
      <c r="D73" s="2" t="s">
        <v>11</v>
      </c>
      <c r="E73" s="6">
        <v>0</v>
      </c>
      <c r="F73" s="2" t="s">
        <v>131</v>
      </c>
      <c r="G73" s="7"/>
      <c r="H73" s="2" t="s">
        <v>13</v>
      </c>
      <c r="I73" s="7"/>
      <c r="J73" s="2" t="s">
        <v>13</v>
      </c>
      <c r="K73" s="7"/>
      <c r="L73" s="2" t="s">
        <v>13</v>
      </c>
      <c r="M73" s="7"/>
    </row>
    <row r="74" spans="1:13" ht="10.5" customHeight="1" x14ac:dyDescent="0.15">
      <c r="A74" s="2" t="s">
        <v>153</v>
      </c>
      <c r="B74" s="2" t="s">
        <v>154</v>
      </c>
      <c r="C74" s="2" t="s">
        <v>164</v>
      </c>
      <c r="D74" s="2" t="s">
        <v>11</v>
      </c>
      <c r="E74" s="6">
        <v>0</v>
      </c>
      <c r="F74" s="2" t="s">
        <v>165</v>
      </c>
      <c r="G74" s="2" t="s">
        <v>166</v>
      </c>
      <c r="H74" s="2" t="s">
        <v>13</v>
      </c>
      <c r="I74" s="7"/>
      <c r="J74" s="2" t="s">
        <v>13</v>
      </c>
      <c r="K74" s="7"/>
      <c r="L74" s="2" t="s">
        <v>13</v>
      </c>
      <c r="M74" s="7"/>
    </row>
    <row r="75" spans="1:13" ht="10.5" customHeight="1" x14ac:dyDescent="0.15">
      <c r="A75" s="2" t="s">
        <v>153</v>
      </c>
      <c r="B75" s="2" t="s">
        <v>154</v>
      </c>
      <c r="C75" s="2" t="s">
        <v>167</v>
      </c>
      <c r="D75" s="2" t="s">
        <v>11</v>
      </c>
      <c r="E75" s="6">
        <v>0.01</v>
      </c>
      <c r="F75" s="2" t="s">
        <v>168</v>
      </c>
      <c r="G75" s="2" t="s">
        <v>169</v>
      </c>
      <c r="H75" s="2" t="s">
        <v>13</v>
      </c>
      <c r="I75" s="7"/>
      <c r="J75" s="2" t="s">
        <v>13</v>
      </c>
      <c r="K75" s="7"/>
      <c r="L75" s="2" t="s">
        <v>13</v>
      </c>
      <c r="M75" s="7"/>
    </row>
    <row r="76" spans="1:13" ht="10.5" customHeight="1" x14ac:dyDescent="0.15">
      <c r="A76" s="2" t="s">
        <v>153</v>
      </c>
      <c r="B76" s="2" t="s">
        <v>154</v>
      </c>
      <c r="C76" s="5" t="s">
        <v>170</v>
      </c>
      <c r="D76" s="2" t="s">
        <v>11</v>
      </c>
      <c r="E76" s="6">
        <v>0.01</v>
      </c>
      <c r="F76" s="2" t="s">
        <v>105</v>
      </c>
      <c r="G76" s="7"/>
      <c r="H76" s="2" t="s">
        <v>13</v>
      </c>
      <c r="I76" s="7"/>
      <c r="J76" s="2" t="s">
        <v>13</v>
      </c>
      <c r="K76" s="7"/>
      <c r="L76" s="2" t="s">
        <v>13</v>
      </c>
      <c r="M76" s="7"/>
    </row>
    <row r="77" spans="1:13" ht="10.5" customHeight="1" x14ac:dyDescent="0.15">
      <c r="A77" s="2" t="s">
        <v>153</v>
      </c>
      <c r="B77" s="2" t="s">
        <v>154</v>
      </c>
      <c r="C77" s="2" t="s">
        <v>171</v>
      </c>
      <c r="D77" s="2" t="s">
        <v>11</v>
      </c>
      <c r="E77" s="6">
        <v>0.01</v>
      </c>
      <c r="F77" s="2" t="s">
        <v>105</v>
      </c>
      <c r="G77" s="7"/>
      <c r="H77" s="2" t="s">
        <v>13</v>
      </c>
      <c r="I77" s="7"/>
      <c r="J77" s="2" t="s">
        <v>13</v>
      </c>
      <c r="K77" s="7"/>
      <c r="L77" s="2" t="s">
        <v>13</v>
      </c>
      <c r="M77" s="7"/>
    </row>
    <row r="78" spans="1:13" ht="10.5" customHeight="1" x14ac:dyDescent="0.15">
      <c r="A78" s="2" t="s">
        <v>153</v>
      </c>
      <c r="B78" s="2" t="s">
        <v>154</v>
      </c>
      <c r="C78" s="2" t="s">
        <v>172</v>
      </c>
      <c r="D78" s="2" t="s">
        <v>11</v>
      </c>
      <c r="E78" s="6">
        <v>0.01</v>
      </c>
      <c r="F78" s="2" t="s">
        <v>173</v>
      </c>
      <c r="G78" s="2" t="s">
        <v>174</v>
      </c>
      <c r="H78" s="2" t="s">
        <v>13</v>
      </c>
      <c r="I78" s="7"/>
      <c r="J78" s="2" t="s">
        <v>13</v>
      </c>
      <c r="K78" s="7"/>
      <c r="L78" s="2" t="s">
        <v>13</v>
      </c>
      <c r="M78" s="7"/>
    </row>
    <row r="79" spans="1:13" ht="10.5" customHeight="1" x14ac:dyDescent="0.15">
      <c r="A79" s="2" t="s">
        <v>153</v>
      </c>
      <c r="B79" s="2" t="s">
        <v>154</v>
      </c>
      <c r="C79" s="2" t="s">
        <v>175</v>
      </c>
      <c r="D79" s="2" t="s">
        <v>16</v>
      </c>
      <c r="E79" s="6">
        <v>0.01</v>
      </c>
      <c r="F79" s="2" t="s">
        <v>83</v>
      </c>
      <c r="G79" s="2" t="s">
        <v>88</v>
      </c>
      <c r="H79" s="2" t="s">
        <v>13</v>
      </c>
      <c r="I79" s="7"/>
      <c r="J79" s="2" t="s">
        <v>13</v>
      </c>
      <c r="K79" s="7"/>
      <c r="L79" s="2" t="s">
        <v>13</v>
      </c>
      <c r="M79" s="7"/>
    </row>
    <row r="80" spans="1:13" ht="10.5" customHeight="1" x14ac:dyDescent="0.15">
      <c r="A80" s="2" t="s">
        <v>153</v>
      </c>
      <c r="B80" s="2" t="s">
        <v>154</v>
      </c>
      <c r="C80" s="2" t="s">
        <v>176</v>
      </c>
      <c r="D80" s="2" t="s">
        <v>11</v>
      </c>
      <c r="E80" s="6">
        <v>0.06</v>
      </c>
      <c r="F80" s="2" t="s">
        <v>162</v>
      </c>
      <c r="G80" s="2" t="s">
        <v>177</v>
      </c>
      <c r="H80" s="2" t="s">
        <v>60</v>
      </c>
      <c r="I80" s="7"/>
      <c r="J80" s="2" t="s">
        <v>158</v>
      </c>
      <c r="K80" s="7"/>
      <c r="L80" s="2" t="s">
        <v>13</v>
      </c>
      <c r="M80" s="7"/>
    </row>
    <row r="81" spans="1:13" ht="10.5" customHeight="1" x14ac:dyDescent="0.15">
      <c r="A81" s="2" t="s">
        <v>153</v>
      </c>
      <c r="B81" s="2" t="s">
        <v>154</v>
      </c>
      <c r="C81" s="2" t="s">
        <v>178</v>
      </c>
      <c r="D81" s="2" t="s">
        <v>11</v>
      </c>
      <c r="E81" s="6">
        <v>0</v>
      </c>
      <c r="F81" s="2" t="s">
        <v>105</v>
      </c>
      <c r="G81" s="7"/>
      <c r="H81" s="2" t="s">
        <v>13</v>
      </c>
      <c r="I81" s="7"/>
      <c r="J81" s="2" t="s">
        <v>13</v>
      </c>
      <c r="K81" s="7"/>
      <c r="L81" s="2" t="s">
        <v>13</v>
      </c>
      <c r="M81" s="7"/>
    </row>
    <row r="82" spans="1:13" ht="10.5" customHeight="1" x14ac:dyDescent="0.15">
      <c r="A82" s="2" t="s">
        <v>153</v>
      </c>
      <c r="B82" s="2" t="s">
        <v>154</v>
      </c>
      <c r="C82" s="2" t="s">
        <v>179</v>
      </c>
      <c r="D82" s="2" t="s">
        <v>11</v>
      </c>
      <c r="E82" s="6">
        <v>0</v>
      </c>
      <c r="F82" s="2" t="s">
        <v>40</v>
      </c>
      <c r="G82" s="7"/>
      <c r="H82" s="2" t="s">
        <v>13</v>
      </c>
      <c r="I82" s="7"/>
      <c r="J82" s="2" t="s">
        <v>13</v>
      </c>
      <c r="K82" s="7"/>
      <c r="L82" s="2" t="s">
        <v>13</v>
      </c>
      <c r="M82" s="7"/>
    </row>
    <row r="83" spans="1:13" ht="10.5" customHeight="1" x14ac:dyDescent="0.15">
      <c r="A83" s="2" t="s">
        <v>153</v>
      </c>
      <c r="B83" s="2" t="s">
        <v>154</v>
      </c>
      <c r="C83" s="2" t="s">
        <v>180</v>
      </c>
      <c r="D83" s="2" t="s">
        <v>11</v>
      </c>
      <c r="E83" s="6">
        <v>0</v>
      </c>
      <c r="F83" s="2" t="s">
        <v>20</v>
      </c>
      <c r="G83" s="7"/>
      <c r="H83" s="2" t="s">
        <v>13</v>
      </c>
      <c r="I83" s="7"/>
      <c r="J83" s="2" t="s">
        <v>13</v>
      </c>
      <c r="K83" s="7"/>
      <c r="L83" s="2" t="s">
        <v>13</v>
      </c>
      <c r="M83" s="7"/>
    </row>
    <row r="84" spans="1:13" ht="10.5" customHeight="1" x14ac:dyDescent="0.15">
      <c r="A84" s="2" t="s">
        <v>153</v>
      </c>
      <c r="B84" s="2" t="s">
        <v>154</v>
      </c>
      <c r="C84" s="2" t="s">
        <v>181</v>
      </c>
      <c r="D84" s="2" t="s">
        <v>11</v>
      </c>
      <c r="E84" s="6">
        <v>0</v>
      </c>
      <c r="F84" s="2" t="s">
        <v>88</v>
      </c>
      <c r="G84" s="7"/>
      <c r="H84" s="2" t="s">
        <v>13</v>
      </c>
      <c r="I84" s="7"/>
      <c r="J84" s="2" t="s">
        <v>13</v>
      </c>
      <c r="K84" s="7"/>
      <c r="L84" s="2" t="s">
        <v>13</v>
      </c>
      <c r="M84" s="7"/>
    </row>
    <row r="85" spans="1:13" ht="11" customHeight="1" x14ac:dyDescent="0.15">
      <c r="A85" s="2" t="s">
        <v>153</v>
      </c>
      <c r="B85" s="2" t="s">
        <v>154</v>
      </c>
      <c r="C85" s="2" t="s">
        <v>182</v>
      </c>
      <c r="D85" s="2" t="s">
        <v>11</v>
      </c>
      <c r="E85" s="6">
        <v>0</v>
      </c>
      <c r="F85" s="2" t="s">
        <v>63</v>
      </c>
      <c r="G85" s="7"/>
      <c r="H85" s="2" t="s">
        <v>13</v>
      </c>
      <c r="I85" s="7"/>
      <c r="J85" s="2" t="s">
        <v>13</v>
      </c>
      <c r="K85" s="7"/>
      <c r="L85" s="2" t="s">
        <v>13</v>
      </c>
      <c r="M85" s="7"/>
    </row>
    <row r="86" spans="1:13" ht="10.5" customHeight="1" x14ac:dyDescent="0.15">
      <c r="A86" s="2" t="s">
        <v>153</v>
      </c>
      <c r="B86" s="2" t="s">
        <v>154</v>
      </c>
      <c r="C86" s="2" t="s">
        <v>183</v>
      </c>
      <c r="D86" s="2" t="s">
        <v>11</v>
      </c>
      <c r="E86" s="6">
        <v>0.01</v>
      </c>
      <c r="F86" s="2" t="s">
        <v>184</v>
      </c>
      <c r="G86" s="7"/>
      <c r="H86" s="2" t="s">
        <v>13</v>
      </c>
      <c r="I86" s="7"/>
      <c r="J86" s="2" t="s">
        <v>13</v>
      </c>
      <c r="K86" s="7"/>
      <c r="L86" s="2" t="s">
        <v>13</v>
      </c>
      <c r="M86" s="7"/>
    </row>
    <row r="87" spans="1:13" ht="10.5" customHeight="1" x14ac:dyDescent="0.15">
      <c r="A87" s="2" t="s">
        <v>153</v>
      </c>
      <c r="B87" s="2" t="s">
        <v>154</v>
      </c>
      <c r="C87" s="2" t="s">
        <v>185</v>
      </c>
      <c r="D87" s="2" t="s">
        <v>16</v>
      </c>
      <c r="E87" s="6">
        <v>0</v>
      </c>
      <c r="F87" s="2" t="s">
        <v>66</v>
      </c>
      <c r="G87" s="7"/>
      <c r="H87" s="2" t="s">
        <v>13</v>
      </c>
      <c r="I87" s="7"/>
      <c r="J87" s="2" t="s">
        <v>13</v>
      </c>
      <c r="K87" s="7"/>
      <c r="L87" s="2" t="s">
        <v>13</v>
      </c>
      <c r="M87" s="7"/>
    </row>
    <row r="88" spans="1:13" ht="10.5" customHeight="1" x14ac:dyDescent="0.15">
      <c r="A88" s="2" t="s">
        <v>153</v>
      </c>
      <c r="B88" s="2" t="s">
        <v>154</v>
      </c>
      <c r="C88" s="2" t="s">
        <v>186</v>
      </c>
      <c r="D88" s="2" t="s">
        <v>16</v>
      </c>
      <c r="E88" s="6">
        <v>0</v>
      </c>
      <c r="F88" s="2" t="s">
        <v>66</v>
      </c>
      <c r="G88" s="7"/>
      <c r="H88" s="2" t="s">
        <v>13</v>
      </c>
      <c r="I88" s="7"/>
      <c r="J88" s="2" t="s">
        <v>13</v>
      </c>
      <c r="K88" s="7"/>
      <c r="L88" s="2" t="s">
        <v>13</v>
      </c>
      <c r="M88" s="7"/>
    </row>
    <row r="89" spans="1:13" ht="10.5" customHeight="1" x14ac:dyDescent="0.15">
      <c r="A89" s="2" t="s">
        <v>153</v>
      </c>
      <c r="B89" s="2" t="s">
        <v>154</v>
      </c>
      <c r="C89" s="2" t="s">
        <v>187</v>
      </c>
      <c r="D89" s="2" t="s">
        <v>16</v>
      </c>
      <c r="E89" s="6">
        <v>0.09</v>
      </c>
      <c r="F89" s="2" t="s">
        <v>174</v>
      </c>
      <c r="G89" s="7"/>
      <c r="H89" s="2" t="s">
        <v>188</v>
      </c>
      <c r="I89" s="7"/>
      <c r="J89" s="2" t="s">
        <v>189</v>
      </c>
      <c r="K89" s="2" t="s">
        <v>190</v>
      </c>
      <c r="L89" s="2" t="s">
        <v>13</v>
      </c>
      <c r="M89" s="7"/>
    </row>
    <row r="90" spans="1:13" ht="10.5" customHeight="1" x14ac:dyDescent="0.15">
      <c r="A90" s="2" t="s">
        <v>153</v>
      </c>
      <c r="B90" s="2" t="s">
        <v>154</v>
      </c>
      <c r="C90" s="2" t="s">
        <v>191</v>
      </c>
      <c r="D90" s="2" t="s">
        <v>16</v>
      </c>
      <c r="E90" s="6">
        <v>0.32</v>
      </c>
      <c r="F90" s="7"/>
      <c r="G90" s="7"/>
      <c r="H90" s="2" t="s">
        <v>188</v>
      </c>
      <c r="I90" s="7"/>
      <c r="J90" s="2" t="s">
        <v>189</v>
      </c>
      <c r="K90" s="2" t="s">
        <v>190</v>
      </c>
      <c r="L90" s="2" t="s">
        <v>13</v>
      </c>
      <c r="M90" s="7"/>
    </row>
    <row r="91" spans="1:13" ht="10.5" customHeight="1" x14ac:dyDescent="0.15">
      <c r="A91" s="2" t="s">
        <v>153</v>
      </c>
      <c r="B91" s="2" t="s">
        <v>154</v>
      </c>
      <c r="C91" s="2" t="s">
        <v>192</v>
      </c>
      <c r="D91" s="2" t="s">
        <v>16</v>
      </c>
      <c r="E91" s="6">
        <v>0.32</v>
      </c>
      <c r="F91" s="7"/>
      <c r="G91" s="7"/>
      <c r="H91" s="2" t="s">
        <v>188</v>
      </c>
      <c r="I91" s="7"/>
      <c r="J91" s="2" t="s">
        <v>193</v>
      </c>
      <c r="K91" s="2" t="s">
        <v>194</v>
      </c>
      <c r="L91" s="2" t="s">
        <v>13</v>
      </c>
      <c r="M91" s="7"/>
    </row>
    <row r="92" spans="1:13" ht="10.5" customHeight="1" x14ac:dyDescent="0.15">
      <c r="A92" s="2" t="s">
        <v>153</v>
      </c>
      <c r="B92" s="2" t="s">
        <v>154</v>
      </c>
      <c r="C92" s="2" t="s">
        <v>195</v>
      </c>
      <c r="D92" s="2" t="s">
        <v>16</v>
      </c>
      <c r="E92" s="6">
        <v>0.32</v>
      </c>
      <c r="F92" s="7"/>
      <c r="G92" s="7"/>
      <c r="H92" s="2" t="s">
        <v>188</v>
      </c>
      <c r="I92" s="7"/>
      <c r="J92" s="2" t="s">
        <v>193</v>
      </c>
      <c r="K92" s="2" t="s">
        <v>196</v>
      </c>
      <c r="L92" s="2" t="s">
        <v>13</v>
      </c>
      <c r="M92" s="7"/>
    </row>
    <row r="93" spans="1:13" ht="10.5" customHeight="1" x14ac:dyDescent="0.15">
      <c r="A93" s="2" t="s">
        <v>153</v>
      </c>
      <c r="B93" s="2" t="s">
        <v>154</v>
      </c>
      <c r="C93" s="2" t="s">
        <v>197</v>
      </c>
      <c r="D93" s="2" t="s">
        <v>16</v>
      </c>
      <c r="E93" s="6">
        <v>0.31</v>
      </c>
      <c r="F93" s="7"/>
      <c r="G93" s="7"/>
      <c r="H93" s="2" t="s">
        <v>188</v>
      </c>
      <c r="I93" s="7"/>
      <c r="J93" s="2" t="s">
        <v>198</v>
      </c>
      <c r="K93" s="2" t="s">
        <v>196</v>
      </c>
      <c r="L93" s="2" t="s">
        <v>13</v>
      </c>
      <c r="M93" s="7"/>
    </row>
    <row r="94" spans="1:13" ht="10.5" customHeight="1" x14ac:dyDescent="0.15">
      <c r="A94" s="2" t="s">
        <v>153</v>
      </c>
      <c r="B94" s="2" t="s">
        <v>154</v>
      </c>
      <c r="C94" s="2" t="s">
        <v>199</v>
      </c>
      <c r="D94" s="2" t="s">
        <v>16</v>
      </c>
      <c r="E94" s="6">
        <v>0.26</v>
      </c>
      <c r="F94" s="2" t="s">
        <v>168</v>
      </c>
      <c r="G94" s="7"/>
      <c r="H94" s="2" t="s">
        <v>188</v>
      </c>
      <c r="I94" s="7"/>
      <c r="J94" s="2" t="s">
        <v>13</v>
      </c>
      <c r="K94" s="7"/>
      <c r="L94" s="2" t="s">
        <v>13</v>
      </c>
      <c r="M94" s="7"/>
    </row>
    <row r="95" spans="1:13" ht="10.5" customHeight="1" x14ac:dyDescent="0.15">
      <c r="A95" s="2" t="s">
        <v>153</v>
      </c>
      <c r="B95" s="2" t="s">
        <v>154</v>
      </c>
      <c r="C95" s="2" t="s">
        <v>200</v>
      </c>
      <c r="D95" s="2" t="s">
        <v>11</v>
      </c>
      <c r="E95" s="6">
        <v>0.01</v>
      </c>
      <c r="F95" s="2" t="s">
        <v>162</v>
      </c>
      <c r="G95" s="2" t="s">
        <v>201</v>
      </c>
      <c r="H95" s="2" t="s">
        <v>158</v>
      </c>
      <c r="I95" s="7"/>
      <c r="J95" s="2" t="s">
        <v>158</v>
      </c>
      <c r="K95" s="7"/>
      <c r="L95" s="2" t="s">
        <v>13</v>
      </c>
      <c r="M95" s="7"/>
    </row>
    <row r="96" spans="1:13" ht="10.5" customHeight="1" x14ac:dyDescent="0.15">
      <c r="A96" s="2" t="s">
        <v>153</v>
      </c>
      <c r="B96" s="2" t="s">
        <v>202</v>
      </c>
      <c r="C96" s="2" t="s">
        <v>203</v>
      </c>
      <c r="D96" s="2" t="s">
        <v>11</v>
      </c>
      <c r="E96" s="6">
        <v>0</v>
      </c>
      <c r="F96" s="2" t="s">
        <v>156</v>
      </c>
      <c r="G96" s="7"/>
      <c r="H96" s="2" t="s">
        <v>132</v>
      </c>
      <c r="I96" s="7"/>
      <c r="J96" s="2" t="s">
        <v>13</v>
      </c>
      <c r="K96" s="7"/>
      <c r="L96" s="2" t="s">
        <v>13</v>
      </c>
      <c r="M96" s="7"/>
    </row>
    <row r="97" spans="1:13" ht="11" customHeight="1" x14ac:dyDescent="0.15">
      <c r="A97" s="2" t="s">
        <v>153</v>
      </c>
      <c r="B97" s="2" t="s">
        <v>202</v>
      </c>
      <c r="C97" s="2" t="s">
        <v>204</v>
      </c>
      <c r="D97" s="2" t="s">
        <v>16</v>
      </c>
      <c r="E97" s="6">
        <v>0.01</v>
      </c>
      <c r="F97" s="2" t="s">
        <v>46</v>
      </c>
      <c r="G97" s="7"/>
      <c r="H97" s="2" t="s">
        <v>13</v>
      </c>
      <c r="I97" s="7"/>
      <c r="J97" s="2" t="s">
        <v>13</v>
      </c>
      <c r="K97" s="7"/>
      <c r="L97" s="2" t="s">
        <v>13</v>
      </c>
      <c r="M97" s="7"/>
    </row>
    <row r="98" spans="1:13" ht="10.5" customHeight="1" x14ac:dyDescent="0.15">
      <c r="A98" s="2" t="s">
        <v>153</v>
      </c>
      <c r="B98" s="2" t="s">
        <v>202</v>
      </c>
      <c r="C98" s="5" t="s">
        <v>205</v>
      </c>
      <c r="D98" s="2" t="s">
        <v>11</v>
      </c>
      <c r="E98" s="6">
        <v>0.01</v>
      </c>
      <c r="F98" s="2" t="s">
        <v>59</v>
      </c>
      <c r="G98" s="2" t="s">
        <v>150</v>
      </c>
      <c r="H98" s="2" t="s">
        <v>132</v>
      </c>
      <c r="I98" s="7"/>
      <c r="J98" s="2" t="s">
        <v>13</v>
      </c>
      <c r="K98" s="7"/>
      <c r="L98" s="2" t="s">
        <v>13</v>
      </c>
      <c r="M98" s="7"/>
    </row>
    <row r="99" spans="1:13" ht="10.5" customHeight="1" x14ac:dyDescent="0.15">
      <c r="A99" s="2" t="s">
        <v>153</v>
      </c>
      <c r="B99" s="2" t="s">
        <v>206</v>
      </c>
      <c r="C99" s="2" t="s">
        <v>207</v>
      </c>
      <c r="D99" s="2" t="s">
        <v>11</v>
      </c>
      <c r="E99" s="6">
        <v>0</v>
      </c>
      <c r="F99" s="2" t="s">
        <v>111</v>
      </c>
      <c r="G99" s="2" t="s">
        <v>208</v>
      </c>
      <c r="H99" s="2" t="s">
        <v>158</v>
      </c>
      <c r="I99" s="7"/>
      <c r="J99" s="2" t="s">
        <v>158</v>
      </c>
      <c r="K99" s="7"/>
      <c r="L99" s="2" t="s">
        <v>13</v>
      </c>
      <c r="M99" s="7"/>
    </row>
    <row r="100" spans="1:13" ht="10.5" customHeight="1" x14ac:dyDescent="0.15">
      <c r="A100" s="2" t="s">
        <v>209</v>
      </c>
      <c r="B100" s="2" t="s">
        <v>210</v>
      </c>
      <c r="C100" s="2" t="s">
        <v>211</v>
      </c>
      <c r="D100" s="2" t="s">
        <v>11</v>
      </c>
      <c r="E100" s="6">
        <v>0</v>
      </c>
      <c r="F100" s="2" t="s">
        <v>212</v>
      </c>
      <c r="G100" s="7"/>
      <c r="H100" s="2" t="s">
        <v>213</v>
      </c>
      <c r="I100" s="7"/>
      <c r="J100" s="2" t="s">
        <v>213</v>
      </c>
      <c r="K100" s="7"/>
      <c r="L100" s="2" t="s">
        <v>13</v>
      </c>
      <c r="M100" s="2" t="s">
        <v>213</v>
      </c>
    </row>
    <row r="101" spans="1:13" ht="10.5" customHeight="1" x14ac:dyDescent="0.15">
      <c r="A101" s="2" t="s">
        <v>209</v>
      </c>
      <c r="B101" s="2" t="s">
        <v>210</v>
      </c>
      <c r="C101" s="2" t="s">
        <v>214</v>
      </c>
      <c r="D101" s="2" t="s">
        <v>16</v>
      </c>
      <c r="E101" s="6">
        <v>0</v>
      </c>
      <c r="F101" s="2" t="s">
        <v>215</v>
      </c>
      <c r="G101" s="2" t="s">
        <v>216</v>
      </c>
      <c r="H101" s="2" t="s">
        <v>213</v>
      </c>
      <c r="I101" s="7"/>
      <c r="J101" s="2" t="s">
        <v>213</v>
      </c>
      <c r="K101" s="7"/>
      <c r="L101" s="2" t="s">
        <v>13</v>
      </c>
      <c r="M101" s="2" t="s">
        <v>213</v>
      </c>
    </row>
    <row r="102" spans="1:13" ht="10.5" customHeight="1" x14ac:dyDescent="0.15">
      <c r="A102" s="2" t="s">
        <v>209</v>
      </c>
      <c r="B102" s="2" t="s">
        <v>210</v>
      </c>
      <c r="C102" s="2" t="s">
        <v>217</v>
      </c>
      <c r="D102" s="2" t="s">
        <v>16</v>
      </c>
      <c r="E102" s="6">
        <v>0</v>
      </c>
      <c r="F102" s="2" t="s">
        <v>218</v>
      </c>
      <c r="G102" s="2" t="s">
        <v>219</v>
      </c>
      <c r="H102" s="2" t="s">
        <v>213</v>
      </c>
      <c r="I102" s="7"/>
      <c r="J102" s="2" t="s">
        <v>188</v>
      </c>
      <c r="K102" s="2" t="s">
        <v>220</v>
      </c>
      <c r="L102" s="2" t="s">
        <v>188</v>
      </c>
      <c r="M102" s="2" t="s">
        <v>213</v>
      </c>
    </row>
    <row r="103" spans="1:13" ht="10.5" customHeight="1" x14ac:dyDescent="0.15">
      <c r="A103" s="2" t="s">
        <v>209</v>
      </c>
      <c r="B103" s="2" t="s">
        <v>221</v>
      </c>
      <c r="C103" s="2" t="s">
        <v>222</v>
      </c>
      <c r="D103" s="2" t="s">
        <v>16</v>
      </c>
      <c r="E103" s="6">
        <v>0.69</v>
      </c>
      <c r="F103" s="2" t="s">
        <v>223</v>
      </c>
      <c r="G103" s="7"/>
      <c r="H103" s="2" t="s">
        <v>224</v>
      </c>
      <c r="I103" s="7"/>
      <c r="J103" s="2" t="s">
        <v>188</v>
      </c>
      <c r="K103" s="2" t="s">
        <v>60</v>
      </c>
      <c r="L103" s="2" t="s">
        <v>188</v>
      </c>
      <c r="M103" s="7"/>
    </row>
    <row r="104" spans="1:13" ht="10.5" customHeight="1" x14ac:dyDescent="0.15">
      <c r="A104" s="2" t="s">
        <v>209</v>
      </c>
      <c r="B104" s="2" t="s">
        <v>225</v>
      </c>
      <c r="C104" s="2" t="s">
        <v>226</v>
      </c>
      <c r="D104" s="2" t="s">
        <v>11</v>
      </c>
      <c r="E104" s="6">
        <v>0.42</v>
      </c>
      <c r="F104" s="2" t="s">
        <v>227</v>
      </c>
      <c r="G104" s="2" t="s">
        <v>77</v>
      </c>
      <c r="H104" s="2" t="s">
        <v>224</v>
      </c>
      <c r="I104" s="7"/>
      <c r="J104" s="2" t="s">
        <v>188</v>
      </c>
      <c r="K104" s="7"/>
      <c r="L104" s="2" t="s">
        <v>188</v>
      </c>
      <c r="M104" s="7"/>
    </row>
    <row r="105" spans="1:13" ht="10.5" customHeight="1" x14ac:dyDescent="0.15">
      <c r="A105" s="2" t="s">
        <v>209</v>
      </c>
      <c r="B105" s="2" t="s">
        <v>225</v>
      </c>
      <c r="C105" s="2" t="s">
        <v>228</v>
      </c>
      <c r="D105" s="2" t="s">
        <v>16</v>
      </c>
      <c r="E105" s="6">
        <v>0.73</v>
      </c>
      <c r="F105" s="2" t="s">
        <v>223</v>
      </c>
      <c r="G105" s="7"/>
      <c r="H105" s="2" t="s">
        <v>188</v>
      </c>
      <c r="I105" s="7"/>
      <c r="J105" s="2" t="s">
        <v>188</v>
      </c>
      <c r="K105" s="2" t="s">
        <v>60</v>
      </c>
      <c r="L105" s="2" t="s">
        <v>188</v>
      </c>
      <c r="M105" s="2" t="s">
        <v>13</v>
      </c>
    </row>
    <row r="106" spans="1:13" ht="10.5" customHeight="1" x14ac:dyDescent="0.15">
      <c r="A106" s="2" t="s">
        <v>209</v>
      </c>
      <c r="B106" s="2" t="s">
        <v>225</v>
      </c>
      <c r="C106" s="2" t="s">
        <v>229</v>
      </c>
      <c r="D106" s="2" t="s">
        <v>16</v>
      </c>
      <c r="E106" s="6">
        <v>0</v>
      </c>
      <c r="F106" s="2" t="s">
        <v>218</v>
      </c>
      <c r="G106" s="2" t="s">
        <v>230</v>
      </c>
      <c r="H106" s="2" t="s">
        <v>213</v>
      </c>
      <c r="I106" s="7"/>
      <c r="J106" s="2" t="s">
        <v>188</v>
      </c>
      <c r="K106" s="2" t="s">
        <v>220</v>
      </c>
      <c r="L106" s="2" t="s">
        <v>188</v>
      </c>
      <c r="M106" s="2" t="s">
        <v>213</v>
      </c>
    </row>
    <row r="107" spans="1:13" ht="10.5" customHeight="1" x14ac:dyDescent="0.15">
      <c r="A107" s="2" t="s">
        <v>209</v>
      </c>
      <c r="B107" s="2" t="s">
        <v>231</v>
      </c>
      <c r="C107" s="2" t="s">
        <v>232</v>
      </c>
      <c r="D107" s="2" t="s">
        <v>16</v>
      </c>
      <c r="E107" s="6">
        <v>0</v>
      </c>
      <c r="F107" s="2" t="s">
        <v>233</v>
      </c>
      <c r="G107" s="2" t="s">
        <v>234</v>
      </c>
      <c r="H107" s="2" t="s">
        <v>213</v>
      </c>
      <c r="I107" s="7"/>
      <c r="J107" s="2" t="s">
        <v>213</v>
      </c>
      <c r="K107" s="7"/>
      <c r="L107" s="2" t="s">
        <v>213</v>
      </c>
      <c r="M107" s="7"/>
    </row>
    <row r="108" spans="1:13" ht="10.5" customHeight="1" x14ac:dyDescent="0.15">
      <c r="A108" s="2" t="s">
        <v>209</v>
      </c>
      <c r="B108" s="2" t="s">
        <v>235</v>
      </c>
      <c r="C108" s="2" t="s">
        <v>236</v>
      </c>
      <c r="D108" s="2" t="s">
        <v>16</v>
      </c>
      <c r="E108" s="6">
        <v>0.28000000000000003</v>
      </c>
      <c r="F108" s="2" t="s">
        <v>237</v>
      </c>
      <c r="G108" s="7"/>
      <c r="H108" s="2" t="s">
        <v>60</v>
      </c>
      <c r="I108" s="7"/>
      <c r="J108" s="2" t="s">
        <v>188</v>
      </c>
      <c r="K108" s="2" t="s">
        <v>213</v>
      </c>
      <c r="L108" s="2" t="s">
        <v>188</v>
      </c>
      <c r="M108" s="7"/>
    </row>
    <row r="109" spans="1:13" ht="10.5" customHeight="1" x14ac:dyDescent="0.15">
      <c r="A109" s="2" t="s">
        <v>209</v>
      </c>
      <c r="B109" s="2" t="s">
        <v>235</v>
      </c>
      <c r="C109" s="2" t="s">
        <v>238</v>
      </c>
      <c r="D109" s="2" t="s">
        <v>239</v>
      </c>
      <c r="E109" s="6">
        <v>0.74</v>
      </c>
      <c r="F109" s="2" t="s">
        <v>177</v>
      </c>
      <c r="G109" s="7"/>
      <c r="H109" s="2" t="s">
        <v>188</v>
      </c>
      <c r="I109" s="7"/>
      <c r="J109" s="2" t="s">
        <v>188</v>
      </c>
      <c r="K109" s="2" t="s">
        <v>60</v>
      </c>
      <c r="L109" s="2" t="s">
        <v>188</v>
      </c>
      <c r="M109" s="7"/>
    </row>
    <row r="110" spans="1:13" ht="11" customHeight="1" x14ac:dyDescent="0.15">
      <c r="A110" s="2" t="s">
        <v>209</v>
      </c>
      <c r="B110" s="2" t="s">
        <v>235</v>
      </c>
      <c r="C110" s="2" t="s">
        <v>240</v>
      </c>
      <c r="D110" s="2" t="s">
        <v>16</v>
      </c>
      <c r="E110" s="6">
        <v>0.71</v>
      </c>
      <c r="F110" s="2" t="s">
        <v>241</v>
      </c>
      <c r="G110" s="7"/>
      <c r="H110" s="2" t="s">
        <v>188</v>
      </c>
      <c r="I110" s="7"/>
      <c r="J110" s="2" t="s">
        <v>188</v>
      </c>
      <c r="K110" s="2" t="s">
        <v>242</v>
      </c>
      <c r="L110" s="2" t="s">
        <v>188</v>
      </c>
      <c r="M110" s="2" t="s">
        <v>13</v>
      </c>
    </row>
    <row r="111" spans="1:13" ht="10.5" customHeight="1" x14ac:dyDescent="0.15">
      <c r="A111" s="2" t="s">
        <v>209</v>
      </c>
      <c r="B111" s="2" t="s">
        <v>235</v>
      </c>
      <c r="C111" s="2" t="s">
        <v>243</v>
      </c>
      <c r="D111" s="2" t="s">
        <v>16</v>
      </c>
      <c r="E111" s="6">
        <v>0.71</v>
      </c>
      <c r="F111" s="2" t="s">
        <v>241</v>
      </c>
      <c r="G111" s="7"/>
      <c r="H111" s="2" t="s">
        <v>188</v>
      </c>
      <c r="I111" s="7"/>
      <c r="J111" s="2" t="s">
        <v>188</v>
      </c>
      <c r="K111" s="2" t="s">
        <v>242</v>
      </c>
      <c r="L111" s="2" t="s">
        <v>188</v>
      </c>
      <c r="M111" s="2" t="s">
        <v>13</v>
      </c>
    </row>
    <row r="112" spans="1:13" ht="10.5" customHeight="1" x14ac:dyDescent="0.15">
      <c r="A112" s="2" t="s">
        <v>209</v>
      </c>
      <c r="B112" s="2" t="s">
        <v>235</v>
      </c>
      <c r="C112" s="2" t="s">
        <v>244</v>
      </c>
      <c r="D112" s="2" t="s">
        <v>16</v>
      </c>
      <c r="E112" s="6">
        <v>0.62</v>
      </c>
      <c r="F112" s="2" t="s">
        <v>245</v>
      </c>
      <c r="G112" s="7"/>
      <c r="H112" s="2" t="s">
        <v>188</v>
      </c>
      <c r="I112" s="7"/>
      <c r="J112" s="2" t="s">
        <v>60</v>
      </c>
      <c r="K112" s="7"/>
      <c r="L112" s="2" t="s">
        <v>188</v>
      </c>
      <c r="M112" s="7"/>
    </row>
    <row r="113" spans="1:13" ht="10.5" customHeight="1" x14ac:dyDescent="0.15">
      <c r="A113" s="2" t="s">
        <v>209</v>
      </c>
      <c r="B113" s="2" t="s">
        <v>235</v>
      </c>
      <c r="C113" s="2" t="s">
        <v>246</v>
      </c>
      <c r="D113" s="2" t="s">
        <v>16</v>
      </c>
      <c r="E113" s="6">
        <v>0.62</v>
      </c>
      <c r="F113" s="2" t="s">
        <v>245</v>
      </c>
      <c r="G113" s="7"/>
      <c r="H113" s="2" t="s">
        <v>188</v>
      </c>
      <c r="I113" s="7"/>
      <c r="J113" s="2" t="s">
        <v>60</v>
      </c>
      <c r="K113" s="7"/>
      <c r="L113" s="2" t="s">
        <v>188</v>
      </c>
      <c r="M113" s="7"/>
    </row>
    <row r="114" spans="1:13" ht="10.5" customHeight="1" x14ac:dyDescent="0.15">
      <c r="A114" s="2" t="s">
        <v>209</v>
      </c>
      <c r="B114" s="2" t="s">
        <v>235</v>
      </c>
      <c r="C114" s="2" t="s">
        <v>247</v>
      </c>
      <c r="D114" s="2" t="s">
        <v>16</v>
      </c>
      <c r="E114" s="6">
        <v>0.31</v>
      </c>
      <c r="F114" s="2" t="s">
        <v>248</v>
      </c>
      <c r="G114" s="7"/>
      <c r="H114" s="2" t="s">
        <v>60</v>
      </c>
      <c r="I114" s="7"/>
      <c r="J114" s="2" t="s">
        <v>188</v>
      </c>
      <c r="K114" s="7"/>
      <c r="L114" s="2" t="s">
        <v>188</v>
      </c>
      <c r="M114" s="7"/>
    </row>
    <row r="115" spans="1:13" ht="10.5" customHeight="1" x14ac:dyDescent="0.15">
      <c r="A115" s="2" t="s">
        <v>209</v>
      </c>
      <c r="B115" s="2" t="s">
        <v>235</v>
      </c>
      <c r="C115" s="2" t="s">
        <v>249</v>
      </c>
      <c r="D115" s="2" t="s">
        <v>16</v>
      </c>
      <c r="E115" s="6">
        <v>0.68</v>
      </c>
      <c r="F115" s="2" t="s">
        <v>250</v>
      </c>
      <c r="G115" s="7"/>
      <c r="H115" s="2" t="s">
        <v>188</v>
      </c>
      <c r="I115" s="7"/>
      <c r="J115" s="2" t="s">
        <v>188</v>
      </c>
      <c r="K115" s="2" t="s">
        <v>242</v>
      </c>
      <c r="L115" s="2" t="s">
        <v>188</v>
      </c>
      <c r="M115" s="2" t="s">
        <v>251</v>
      </c>
    </row>
    <row r="116" spans="1:13" ht="10.5" customHeight="1" x14ac:dyDescent="0.15">
      <c r="A116" s="2" t="s">
        <v>209</v>
      </c>
      <c r="B116" s="2" t="s">
        <v>252</v>
      </c>
      <c r="C116" s="2" t="s">
        <v>253</v>
      </c>
      <c r="D116" s="2" t="s">
        <v>239</v>
      </c>
      <c r="E116" s="6">
        <v>0.55000000000000004</v>
      </c>
      <c r="F116" s="2" t="s">
        <v>69</v>
      </c>
      <c r="G116" s="7"/>
      <c r="H116" s="2" t="s">
        <v>188</v>
      </c>
      <c r="I116" s="7"/>
      <c r="J116" s="2" t="s">
        <v>188</v>
      </c>
      <c r="K116" s="2" t="s">
        <v>60</v>
      </c>
      <c r="L116" s="2" t="s">
        <v>188</v>
      </c>
      <c r="M116" s="7"/>
    </row>
    <row r="117" spans="1:13" ht="10.5" customHeight="1" x14ac:dyDescent="0.15">
      <c r="A117" s="2" t="s">
        <v>254</v>
      </c>
      <c r="B117" s="2" t="s">
        <v>255</v>
      </c>
      <c r="C117" s="2" t="s">
        <v>256</v>
      </c>
      <c r="D117" s="2" t="s">
        <v>16</v>
      </c>
      <c r="E117" s="6">
        <v>0.42</v>
      </c>
      <c r="F117" s="2" t="s">
        <v>257</v>
      </c>
      <c r="G117" s="7"/>
      <c r="H117" s="2" t="s">
        <v>188</v>
      </c>
      <c r="I117" s="7"/>
      <c r="J117" s="2" t="s">
        <v>258</v>
      </c>
      <c r="K117" s="2" t="s">
        <v>259</v>
      </c>
      <c r="L117" s="2" t="s">
        <v>188</v>
      </c>
      <c r="M117" s="2" t="s">
        <v>260</v>
      </c>
    </row>
    <row r="118" spans="1:13" ht="10.5" customHeight="1" x14ac:dyDescent="0.15">
      <c r="A118" s="2" t="s">
        <v>254</v>
      </c>
      <c r="B118" s="2" t="s">
        <v>255</v>
      </c>
      <c r="C118" s="2" t="s">
        <v>261</v>
      </c>
      <c r="D118" s="2" t="s">
        <v>16</v>
      </c>
      <c r="E118" s="6">
        <v>0.23</v>
      </c>
      <c r="F118" s="2" t="s">
        <v>262</v>
      </c>
      <c r="G118" s="7"/>
      <c r="H118" s="2" t="s">
        <v>60</v>
      </c>
      <c r="I118" s="7"/>
      <c r="J118" s="2" t="s">
        <v>263</v>
      </c>
      <c r="K118" s="2" t="s">
        <v>264</v>
      </c>
      <c r="L118" s="2" t="s">
        <v>188</v>
      </c>
      <c r="M118" s="7"/>
    </row>
    <row r="119" spans="1:13" ht="10.5" customHeight="1" x14ac:dyDescent="0.15">
      <c r="A119" s="2" t="s">
        <v>254</v>
      </c>
      <c r="B119" s="2" t="s">
        <v>255</v>
      </c>
      <c r="C119" s="2" t="s">
        <v>265</v>
      </c>
      <c r="D119" s="2" t="s">
        <v>16</v>
      </c>
      <c r="E119" s="6">
        <v>0.36</v>
      </c>
      <c r="F119" s="2" t="s">
        <v>227</v>
      </c>
      <c r="G119" s="7"/>
      <c r="H119" s="2" t="s">
        <v>188</v>
      </c>
      <c r="I119" s="7"/>
      <c r="J119" s="2" t="s">
        <v>266</v>
      </c>
      <c r="K119" s="2" t="s">
        <v>263</v>
      </c>
      <c r="L119" s="2" t="s">
        <v>188</v>
      </c>
      <c r="M119" s="7"/>
    </row>
    <row r="120" spans="1:13" ht="10.5" customHeight="1" x14ac:dyDescent="0.15">
      <c r="A120" s="2" t="s">
        <v>254</v>
      </c>
      <c r="B120" s="2" t="s">
        <v>255</v>
      </c>
      <c r="C120" s="2" t="s">
        <v>267</v>
      </c>
      <c r="D120" s="2" t="s">
        <v>16</v>
      </c>
      <c r="E120" s="6">
        <v>0.36</v>
      </c>
      <c r="F120" s="2" t="s">
        <v>227</v>
      </c>
      <c r="G120" s="7"/>
      <c r="H120" s="2" t="s">
        <v>188</v>
      </c>
      <c r="I120" s="7"/>
      <c r="J120" s="2" t="s">
        <v>268</v>
      </c>
      <c r="K120" s="7"/>
      <c r="L120" s="2" t="s">
        <v>188</v>
      </c>
      <c r="M120" s="7"/>
    </row>
    <row r="121" spans="1:13" ht="10.5" customHeight="1" x14ac:dyDescent="0.15">
      <c r="A121" s="2" t="s">
        <v>254</v>
      </c>
      <c r="B121" s="2" t="s">
        <v>255</v>
      </c>
      <c r="C121" s="2" t="s">
        <v>269</v>
      </c>
      <c r="D121" s="2" t="s">
        <v>16</v>
      </c>
      <c r="E121" s="6">
        <v>0.42</v>
      </c>
      <c r="F121" s="2" t="s">
        <v>157</v>
      </c>
      <c r="G121" s="7"/>
      <c r="H121" s="2" t="s">
        <v>188</v>
      </c>
      <c r="I121" s="7"/>
      <c r="J121" s="2" t="s">
        <v>60</v>
      </c>
      <c r="K121" s="7"/>
      <c r="L121" s="2" t="s">
        <v>188</v>
      </c>
      <c r="M121" s="7"/>
    </row>
    <row r="122" spans="1:13" ht="11" customHeight="1" x14ac:dyDescent="0.15">
      <c r="A122" s="2" t="s">
        <v>254</v>
      </c>
      <c r="B122" s="2" t="s">
        <v>255</v>
      </c>
      <c r="C122" s="2" t="s">
        <v>270</v>
      </c>
      <c r="D122" s="2" t="s">
        <v>16</v>
      </c>
      <c r="E122" s="6">
        <v>0.43</v>
      </c>
      <c r="F122" s="2" t="s">
        <v>271</v>
      </c>
      <c r="G122" s="7"/>
      <c r="H122" s="2" t="s">
        <v>188</v>
      </c>
      <c r="I122" s="7"/>
      <c r="J122" s="2" t="s">
        <v>188</v>
      </c>
      <c r="K122" s="7"/>
      <c r="L122" s="2" t="s">
        <v>188</v>
      </c>
      <c r="M122" s="7"/>
    </row>
    <row r="123" spans="1:13" ht="10.5" customHeight="1" x14ac:dyDescent="0.15">
      <c r="A123" s="2" t="s">
        <v>254</v>
      </c>
      <c r="B123" s="2" t="s">
        <v>255</v>
      </c>
      <c r="C123" s="2" t="s">
        <v>272</v>
      </c>
      <c r="D123" s="2" t="s">
        <v>239</v>
      </c>
      <c r="E123" s="6">
        <v>0.45</v>
      </c>
      <c r="F123" s="7"/>
      <c r="G123" s="7"/>
      <c r="H123" s="2" t="s">
        <v>188</v>
      </c>
      <c r="I123" s="7"/>
      <c r="J123" s="2" t="s">
        <v>273</v>
      </c>
      <c r="K123" s="2" t="s">
        <v>274</v>
      </c>
      <c r="L123" s="2" t="s">
        <v>188</v>
      </c>
      <c r="M123" s="7"/>
    </row>
    <row r="124" spans="1:13" ht="10.5" customHeight="1" x14ac:dyDescent="0.15">
      <c r="A124" s="2" t="s">
        <v>254</v>
      </c>
      <c r="B124" s="2" t="s">
        <v>255</v>
      </c>
      <c r="C124" s="2" t="s">
        <v>272</v>
      </c>
      <c r="D124" s="2" t="s">
        <v>239</v>
      </c>
      <c r="E124" s="6">
        <v>0.45</v>
      </c>
      <c r="F124" s="7"/>
      <c r="G124" s="7"/>
      <c r="H124" s="2" t="s">
        <v>188</v>
      </c>
      <c r="I124" s="7"/>
      <c r="J124" s="2" t="s">
        <v>274</v>
      </c>
      <c r="K124" s="2" t="s">
        <v>275</v>
      </c>
      <c r="L124" s="2" t="s">
        <v>188</v>
      </c>
      <c r="M124" s="7"/>
    </row>
    <row r="125" spans="1:13" ht="10.5" customHeight="1" x14ac:dyDescent="0.15">
      <c r="A125" s="2" t="s">
        <v>254</v>
      </c>
      <c r="B125" s="2" t="s">
        <v>255</v>
      </c>
      <c r="C125" s="2" t="s">
        <v>276</v>
      </c>
      <c r="D125" s="2" t="s">
        <v>239</v>
      </c>
      <c r="E125" s="6">
        <v>0.28999999999999998</v>
      </c>
      <c r="F125" s="7"/>
      <c r="G125" s="7"/>
      <c r="H125" s="2" t="s">
        <v>188</v>
      </c>
      <c r="I125" s="7"/>
      <c r="J125" s="2" t="s">
        <v>188</v>
      </c>
      <c r="K125" s="7"/>
      <c r="L125" s="2" t="s">
        <v>188</v>
      </c>
      <c r="M125" s="7"/>
    </row>
    <row r="126" spans="1:13" ht="10.5" customHeight="1" x14ac:dyDescent="0.15">
      <c r="A126" s="2" t="s">
        <v>254</v>
      </c>
      <c r="B126" s="2" t="s">
        <v>255</v>
      </c>
      <c r="C126" s="2" t="s">
        <v>277</v>
      </c>
      <c r="D126" s="2" t="s">
        <v>16</v>
      </c>
      <c r="E126" s="6">
        <v>0.27</v>
      </c>
      <c r="F126" s="2" t="s">
        <v>278</v>
      </c>
      <c r="G126" s="7"/>
      <c r="H126" s="2" t="s">
        <v>60</v>
      </c>
      <c r="I126" s="7"/>
      <c r="J126" s="2" t="s">
        <v>268</v>
      </c>
      <c r="K126" s="2" t="s">
        <v>263</v>
      </c>
      <c r="L126" s="2" t="s">
        <v>188</v>
      </c>
      <c r="M126" s="7"/>
    </row>
    <row r="127" spans="1:13" ht="10.5" customHeight="1" x14ac:dyDescent="0.15">
      <c r="A127" s="2" t="s">
        <v>254</v>
      </c>
      <c r="B127" s="2" t="s">
        <v>255</v>
      </c>
      <c r="C127" s="2" t="s">
        <v>279</v>
      </c>
      <c r="D127" s="2" t="s">
        <v>11</v>
      </c>
      <c r="E127" s="6">
        <v>0.41</v>
      </c>
      <c r="F127" s="2" t="s">
        <v>157</v>
      </c>
      <c r="G127" s="7"/>
      <c r="H127" s="2" t="s">
        <v>188</v>
      </c>
      <c r="I127" s="7"/>
      <c r="J127" s="2" t="s">
        <v>280</v>
      </c>
      <c r="K127" s="2" t="s">
        <v>281</v>
      </c>
      <c r="L127" s="5" t="s">
        <v>282</v>
      </c>
      <c r="M127" s="2" t="s">
        <v>283</v>
      </c>
    </row>
    <row r="128" spans="1:13" ht="10.5" customHeight="1" x14ac:dyDescent="0.15">
      <c r="A128" s="2" t="s">
        <v>254</v>
      </c>
      <c r="B128" s="2" t="s">
        <v>255</v>
      </c>
      <c r="C128" s="2" t="s">
        <v>284</v>
      </c>
      <c r="D128" s="2" t="s">
        <v>16</v>
      </c>
      <c r="E128" s="6">
        <v>0.13</v>
      </c>
      <c r="F128" s="2" t="s">
        <v>65</v>
      </c>
      <c r="G128" s="7"/>
      <c r="H128" s="2" t="s">
        <v>60</v>
      </c>
      <c r="I128" s="7"/>
      <c r="J128" s="2" t="s">
        <v>60</v>
      </c>
      <c r="K128" s="7"/>
      <c r="L128" s="2" t="s">
        <v>60</v>
      </c>
      <c r="M128" s="7"/>
    </row>
    <row r="129" spans="1:13" ht="10.5" customHeight="1" x14ac:dyDescent="0.15">
      <c r="A129" s="2" t="s">
        <v>254</v>
      </c>
      <c r="B129" s="2" t="s">
        <v>255</v>
      </c>
      <c r="C129" s="2" t="s">
        <v>285</v>
      </c>
      <c r="D129" s="2" t="s">
        <v>16</v>
      </c>
      <c r="E129" s="6">
        <v>0.46</v>
      </c>
      <c r="F129" s="2" t="s">
        <v>286</v>
      </c>
      <c r="G129" s="7"/>
      <c r="H129" s="2" t="s">
        <v>188</v>
      </c>
      <c r="I129" s="7"/>
      <c r="J129" s="2" t="s">
        <v>259</v>
      </c>
      <c r="K129" s="2" t="s">
        <v>258</v>
      </c>
      <c r="L129" s="2" t="s">
        <v>188</v>
      </c>
      <c r="M129" s="7"/>
    </row>
    <row r="130" spans="1:13" ht="10.5" customHeight="1" x14ac:dyDescent="0.15">
      <c r="A130" s="2" t="s">
        <v>254</v>
      </c>
      <c r="B130" s="2" t="s">
        <v>287</v>
      </c>
      <c r="C130" s="2" t="s">
        <v>288</v>
      </c>
      <c r="D130" s="2" t="s">
        <v>16</v>
      </c>
      <c r="E130" s="6">
        <v>0.4</v>
      </c>
      <c r="F130" s="2" t="s">
        <v>257</v>
      </c>
      <c r="G130" s="7"/>
      <c r="H130" s="2" t="s">
        <v>188</v>
      </c>
      <c r="I130" s="7"/>
      <c r="J130" s="2" t="s">
        <v>188</v>
      </c>
      <c r="K130" s="7"/>
      <c r="L130" s="2" t="s">
        <v>188</v>
      </c>
      <c r="M130" s="7"/>
    </row>
    <row r="131" spans="1:13" ht="10.5" customHeight="1" x14ac:dyDescent="0.15">
      <c r="A131" s="2" t="s">
        <v>254</v>
      </c>
      <c r="B131" s="2" t="s">
        <v>287</v>
      </c>
      <c r="C131" s="2" t="s">
        <v>289</v>
      </c>
      <c r="D131" s="2" t="s">
        <v>11</v>
      </c>
      <c r="E131" s="6">
        <v>0.38</v>
      </c>
      <c r="F131" s="2" t="s">
        <v>290</v>
      </c>
      <c r="G131" s="7"/>
      <c r="H131" s="2" t="s">
        <v>188</v>
      </c>
      <c r="I131" s="7"/>
      <c r="J131" s="2" t="s">
        <v>188</v>
      </c>
      <c r="K131" s="7"/>
      <c r="L131" s="2" t="s">
        <v>188</v>
      </c>
      <c r="M131" s="7"/>
    </row>
    <row r="132" spans="1:13" ht="10.5" customHeight="1" x14ac:dyDescent="0.15">
      <c r="A132" s="2" t="s">
        <v>254</v>
      </c>
      <c r="B132" s="2" t="s">
        <v>287</v>
      </c>
      <c r="C132" s="2" t="s">
        <v>291</v>
      </c>
      <c r="D132" s="2" t="s">
        <v>11</v>
      </c>
      <c r="E132" s="6">
        <v>0.38</v>
      </c>
      <c r="F132" s="2" t="s">
        <v>290</v>
      </c>
      <c r="G132" s="7"/>
      <c r="H132" s="2" t="s">
        <v>188</v>
      </c>
      <c r="I132" s="7"/>
      <c r="J132" s="2" t="s">
        <v>60</v>
      </c>
      <c r="K132" s="7"/>
      <c r="L132" s="2" t="s">
        <v>188</v>
      </c>
      <c r="M132" s="7"/>
    </row>
    <row r="133" spans="1:13" ht="10.5" customHeight="1" x14ac:dyDescent="0.15">
      <c r="A133" s="2" t="s">
        <v>254</v>
      </c>
      <c r="B133" s="2" t="s">
        <v>287</v>
      </c>
      <c r="C133" s="2" t="s">
        <v>292</v>
      </c>
      <c r="D133" s="2" t="s">
        <v>16</v>
      </c>
      <c r="E133" s="6">
        <v>0.05</v>
      </c>
      <c r="F133" s="2" t="s">
        <v>293</v>
      </c>
      <c r="G133" s="7"/>
      <c r="H133" s="2" t="s">
        <v>260</v>
      </c>
      <c r="I133" s="7"/>
      <c r="J133" s="2" t="s">
        <v>294</v>
      </c>
      <c r="K133" s="7"/>
      <c r="L133" s="2" t="s">
        <v>260</v>
      </c>
      <c r="M133" s="7"/>
    </row>
    <row r="134" spans="1:13" ht="10.5" customHeight="1" x14ac:dyDescent="0.15">
      <c r="A134" s="2" t="s">
        <v>254</v>
      </c>
      <c r="B134" s="2" t="s">
        <v>287</v>
      </c>
      <c r="C134" s="2" t="s">
        <v>295</v>
      </c>
      <c r="D134" s="2" t="s">
        <v>16</v>
      </c>
      <c r="E134" s="6">
        <v>0.4</v>
      </c>
      <c r="F134" s="2" t="s">
        <v>296</v>
      </c>
      <c r="G134" s="7"/>
      <c r="H134" s="2" t="s">
        <v>188</v>
      </c>
      <c r="I134" s="7"/>
      <c r="J134" s="2" t="s">
        <v>60</v>
      </c>
      <c r="K134" s="7"/>
      <c r="L134" s="2" t="s">
        <v>188</v>
      </c>
      <c r="M134" s="7"/>
    </row>
    <row r="135" spans="1:13" ht="10.5" customHeight="1" x14ac:dyDescent="0.15">
      <c r="A135" s="2" t="s">
        <v>297</v>
      </c>
      <c r="B135" s="2" t="s">
        <v>298</v>
      </c>
      <c r="C135" s="2" t="s">
        <v>299</v>
      </c>
      <c r="D135" s="2" t="s">
        <v>16</v>
      </c>
      <c r="E135" s="6">
        <v>0.55000000000000004</v>
      </c>
      <c r="F135" s="2" t="s">
        <v>241</v>
      </c>
      <c r="G135" s="7"/>
      <c r="H135" s="2" t="s">
        <v>188</v>
      </c>
      <c r="I135" s="7"/>
      <c r="J135" s="7"/>
      <c r="K135" s="7"/>
      <c r="L135" s="7"/>
      <c r="M135" s="7"/>
    </row>
    <row r="136" spans="1:13" ht="10.5" customHeight="1" x14ac:dyDescent="0.15">
      <c r="A136" s="2" t="s">
        <v>297</v>
      </c>
      <c r="B136" s="2" t="s">
        <v>300</v>
      </c>
      <c r="C136" s="2" t="s">
        <v>301</v>
      </c>
      <c r="D136" s="2" t="s">
        <v>16</v>
      </c>
      <c r="E136" s="6">
        <v>0.35</v>
      </c>
      <c r="F136" s="2" t="s">
        <v>157</v>
      </c>
      <c r="G136" s="7"/>
      <c r="H136" s="2" t="s">
        <v>188</v>
      </c>
      <c r="I136" s="7"/>
      <c r="J136" s="2" t="s">
        <v>60</v>
      </c>
      <c r="K136" s="7"/>
      <c r="L136" s="2" t="s">
        <v>188</v>
      </c>
      <c r="M136" s="7"/>
    </row>
    <row r="137" spans="1:13" ht="10.5" customHeight="1" x14ac:dyDescent="0.15">
      <c r="A137" s="2" t="s">
        <v>297</v>
      </c>
      <c r="B137" s="2" t="s">
        <v>300</v>
      </c>
      <c r="C137" s="2" t="s">
        <v>302</v>
      </c>
      <c r="D137" s="2" t="s">
        <v>16</v>
      </c>
      <c r="E137" s="6">
        <v>0.02</v>
      </c>
      <c r="F137" s="2" t="s">
        <v>303</v>
      </c>
      <c r="G137" s="2" t="s">
        <v>296</v>
      </c>
      <c r="H137" s="2" t="s">
        <v>304</v>
      </c>
      <c r="I137" s="7"/>
      <c r="J137" s="2" t="s">
        <v>60</v>
      </c>
      <c r="K137" s="2" t="s">
        <v>304</v>
      </c>
      <c r="L137" s="2" t="s">
        <v>60</v>
      </c>
      <c r="M137" s="7"/>
    </row>
    <row r="138" spans="1:13" ht="10.5" customHeight="1" x14ac:dyDescent="0.15">
      <c r="A138" s="2" t="s">
        <v>297</v>
      </c>
      <c r="B138" s="2" t="s">
        <v>300</v>
      </c>
      <c r="C138" s="2" t="s">
        <v>305</v>
      </c>
      <c r="D138" s="2" t="s">
        <v>16</v>
      </c>
      <c r="E138" s="6">
        <v>0.03</v>
      </c>
      <c r="F138" s="2" t="s">
        <v>306</v>
      </c>
      <c r="G138" s="2" t="s">
        <v>296</v>
      </c>
      <c r="H138" s="2" t="s">
        <v>304</v>
      </c>
      <c r="I138" s="7"/>
      <c r="J138" s="2" t="s">
        <v>60</v>
      </c>
      <c r="K138" s="7"/>
      <c r="L138" s="2" t="s">
        <v>304</v>
      </c>
      <c r="M138" s="7"/>
    </row>
    <row r="139" spans="1:13" ht="11" customHeight="1" x14ac:dyDescent="0.15">
      <c r="A139" s="2" t="s">
        <v>297</v>
      </c>
      <c r="B139" s="2" t="s">
        <v>300</v>
      </c>
      <c r="C139" s="2" t="s">
        <v>307</v>
      </c>
      <c r="D139" s="2" t="s">
        <v>16</v>
      </c>
      <c r="E139" s="6">
        <v>0.02</v>
      </c>
      <c r="F139" s="2" t="s">
        <v>303</v>
      </c>
      <c r="G139" s="2" t="s">
        <v>296</v>
      </c>
      <c r="H139" s="2" t="s">
        <v>304</v>
      </c>
      <c r="I139" s="7"/>
      <c r="J139" s="2" t="s">
        <v>60</v>
      </c>
      <c r="K139" s="7"/>
      <c r="L139" s="2" t="s">
        <v>304</v>
      </c>
      <c r="M139" s="7"/>
    </row>
    <row r="140" spans="1:13" ht="10.5" customHeight="1" x14ac:dyDescent="0.15">
      <c r="A140" s="2" t="s">
        <v>297</v>
      </c>
      <c r="B140" s="2" t="s">
        <v>308</v>
      </c>
      <c r="C140" s="2" t="s">
        <v>309</v>
      </c>
      <c r="D140" s="2" t="s">
        <v>11</v>
      </c>
      <c r="E140" s="6">
        <v>0.43</v>
      </c>
      <c r="F140" s="2" t="s">
        <v>310</v>
      </c>
      <c r="G140" s="7"/>
      <c r="H140" s="2" t="s">
        <v>188</v>
      </c>
      <c r="I140" s="7"/>
      <c r="J140" s="7"/>
      <c r="K140" s="7"/>
      <c r="L140" s="7"/>
      <c r="M140" s="7"/>
    </row>
    <row r="141" spans="1:13" ht="10.5" customHeight="1" x14ac:dyDescent="0.15">
      <c r="A141" s="2" t="s">
        <v>297</v>
      </c>
      <c r="B141" s="2" t="s">
        <v>308</v>
      </c>
      <c r="C141" s="2" t="s">
        <v>311</v>
      </c>
      <c r="D141" s="2" t="s">
        <v>11</v>
      </c>
      <c r="E141" s="6">
        <v>0.37</v>
      </c>
      <c r="F141" s="2" t="s">
        <v>223</v>
      </c>
      <c r="G141" s="2" t="s">
        <v>312</v>
      </c>
      <c r="H141" s="2" t="s">
        <v>188</v>
      </c>
      <c r="I141" s="7"/>
      <c r="J141" s="2" t="s">
        <v>188</v>
      </c>
      <c r="K141" s="7"/>
      <c r="L141" s="2" t="s">
        <v>188</v>
      </c>
      <c r="M141" s="7"/>
    </row>
    <row r="142" spans="1:13" ht="10.5" customHeight="1" x14ac:dyDescent="0.15">
      <c r="A142" s="2" t="s">
        <v>297</v>
      </c>
      <c r="B142" s="2" t="s">
        <v>308</v>
      </c>
      <c r="C142" s="2" t="s">
        <v>313</v>
      </c>
      <c r="D142" s="2" t="s">
        <v>11</v>
      </c>
      <c r="E142" s="6">
        <v>0.37</v>
      </c>
      <c r="F142" s="2" t="s">
        <v>223</v>
      </c>
      <c r="G142" s="2" t="s">
        <v>312</v>
      </c>
      <c r="H142" s="2" t="s">
        <v>188</v>
      </c>
      <c r="I142" s="7"/>
      <c r="J142" s="2" t="s">
        <v>188</v>
      </c>
      <c r="K142" s="7"/>
      <c r="L142" s="2" t="s">
        <v>188</v>
      </c>
      <c r="M142" s="7"/>
    </row>
    <row r="143" spans="1:13" ht="10.5" customHeight="1" x14ac:dyDescent="0.15">
      <c r="A143" s="2" t="s">
        <v>297</v>
      </c>
      <c r="B143" s="2" t="s">
        <v>308</v>
      </c>
      <c r="C143" s="2" t="s">
        <v>314</v>
      </c>
      <c r="D143" s="2" t="s">
        <v>16</v>
      </c>
      <c r="E143" s="6">
        <v>0.37</v>
      </c>
      <c r="F143" s="2" t="s">
        <v>315</v>
      </c>
      <c r="G143" s="7"/>
      <c r="H143" s="2" t="s">
        <v>188</v>
      </c>
      <c r="I143" s="7"/>
      <c r="J143" s="2" t="s">
        <v>188</v>
      </c>
      <c r="K143" s="7"/>
      <c r="L143" s="2" t="s">
        <v>188</v>
      </c>
      <c r="M143" s="7"/>
    </row>
    <row r="144" spans="1:13" ht="10.5" customHeight="1" x14ac:dyDescent="0.15">
      <c r="A144" s="2" t="s">
        <v>297</v>
      </c>
      <c r="B144" s="2" t="s">
        <v>308</v>
      </c>
      <c r="C144" s="2" t="s">
        <v>316</v>
      </c>
      <c r="D144" s="2" t="s">
        <v>16</v>
      </c>
      <c r="E144" s="6">
        <v>0.36</v>
      </c>
      <c r="F144" s="2" t="s">
        <v>317</v>
      </c>
      <c r="G144" s="7"/>
      <c r="H144" s="2" t="s">
        <v>188</v>
      </c>
      <c r="I144" s="7"/>
      <c r="J144" s="7"/>
      <c r="K144" s="7"/>
      <c r="L144" s="7"/>
      <c r="M144" s="7"/>
    </row>
    <row r="145" spans="1:13" ht="10.5" customHeight="1" x14ac:dyDescent="0.15">
      <c r="A145" s="2" t="s">
        <v>297</v>
      </c>
      <c r="B145" s="2" t="s">
        <v>308</v>
      </c>
      <c r="C145" s="2" t="s">
        <v>318</v>
      </c>
      <c r="D145" s="2" t="s">
        <v>16</v>
      </c>
      <c r="E145" s="6">
        <v>0.12</v>
      </c>
      <c r="F145" s="2" t="s">
        <v>319</v>
      </c>
      <c r="G145" s="2" t="s">
        <v>320</v>
      </c>
      <c r="H145" s="2" t="s">
        <v>188</v>
      </c>
      <c r="I145" s="7"/>
      <c r="J145" s="7"/>
      <c r="K145" s="7"/>
      <c r="L145" s="7"/>
      <c r="M145" s="7"/>
    </row>
    <row r="146" spans="1:13" ht="10.5" customHeight="1" x14ac:dyDescent="0.15">
      <c r="A146" s="2" t="s">
        <v>297</v>
      </c>
      <c r="B146" s="2" t="s">
        <v>308</v>
      </c>
      <c r="C146" s="2" t="s">
        <v>321</v>
      </c>
      <c r="D146" s="2" t="s">
        <v>16</v>
      </c>
      <c r="E146" s="6">
        <v>0.12</v>
      </c>
      <c r="F146" s="2" t="s">
        <v>319</v>
      </c>
      <c r="G146" s="2" t="s">
        <v>320</v>
      </c>
      <c r="H146" s="2" t="s">
        <v>60</v>
      </c>
      <c r="I146" s="7"/>
      <c r="J146" s="7"/>
      <c r="K146" s="7"/>
      <c r="L146" s="7"/>
      <c r="M146" s="7"/>
    </row>
    <row r="147" spans="1:13" ht="10.5" customHeight="1" x14ac:dyDescent="0.15">
      <c r="A147" s="2" t="s">
        <v>297</v>
      </c>
      <c r="B147" s="2" t="s">
        <v>308</v>
      </c>
      <c r="C147" s="2" t="s">
        <v>322</v>
      </c>
      <c r="D147" s="2" t="s">
        <v>16</v>
      </c>
      <c r="E147" s="6">
        <v>0.39</v>
      </c>
      <c r="F147" s="2" t="s">
        <v>290</v>
      </c>
      <c r="G147" s="7"/>
      <c r="H147" s="2" t="s">
        <v>188</v>
      </c>
      <c r="I147" s="7"/>
      <c r="J147" s="2" t="s">
        <v>188</v>
      </c>
      <c r="K147" s="7"/>
      <c r="L147" s="2" t="s">
        <v>188</v>
      </c>
      <c r="M147" s="7"/>
    </row>
    <row r="148" spans="1:13" ht="10.5" customHeight="1" x14ac:dyDescent="0.15">
      <c r="A148" s="2" t="s">
        <v>297</v>
      </c>
      <c r="B148" s="2" t="s">
        <v>308</v>
      </c>
      <c r="C148" s="2" t="s">
        <v>323</v>
      </c>
      <c r="D148" s="2" t="s">
        <v>16</v>
      </c>
      <c r="E148" s="6">
        <v>0.31</v>
      </c>
      <c r="F148" s="2" t="s">
        <v>324</v>
      </c>
      <c r="G148" s="7"/>
      <c r="H148" s="2" t="s">
        <v>188</v>
      </c>
      <c r="I148" s="7"/>
      <c r="J148" s="2" t="s">
        <v>188</v>
      </c>
      <c r="K148" s="7"/>
      <c r="L148" s="2" t="s">
        <v>188</v>
      </c>
      <c r="M148" s="7"/>
    </row>
    <row r="149" spans="1:13" ht="10.5" customHeight="1" x14ac:dyDescent="0.15">
      <c r="A149" s="2" t="s">
        <v>297</v>
      </c>
      <c r="B149" s="2" t="s">
        <v>308</v>
      </c>
      <c r="C149" s="2" t="s">
        <v>325</v>
      </c>
      <c r="D149" s="2" t="s">
        <v>16</v>
      </c>
      <c r="E149" s="6">
        <v>0.31</v>
      </c>
      <c r="F149" s="2" t="s">
        <v>324</v>
      </c>
      <c r="G149" s="7"/>
      <c r="H149" s="2" t="s">
        <v>188</v>
      </c>
      <c r="I149" s="7"/>
      <c r="J149" s="2" t="s">
        <v>188</v>
      </c>
      <c r="K149" s="7"/>
      <c r="L149" s="2" t="s">
        <v>188</v>
      </c>
      <c r="M149" s="7"/>
    </row>
    <row r="150" spans="1:13" ht="10.5" customHeight="1" x14ac:dyDescent="0.15">
      <c r="A150" s="2" t="s">
        <v>297</v>
      </c>
      <c r="B150" s="2" t="s">
        <v>326</v>
      </c>
      <c r="C150" s="2" t="s">
        <v>327</v>
      </c>
      <c r="D150" s="2" t="s">
        <v>16</v>
      </c>
      <c r="E150" s="6">
        <v>0.31</v>
      </c>
      <c r="F150" s="2" t="s">
        <v>324</v>
      </c>
      <c r="G150" s="7"/>
      <c r="H150" s="2" t="s">
        <v>60</v>
      </c>
      <c r="I150" s="7"/>
      <c r="J150" s="2" t="s">
        <v>188</v>
      </c>
      <c r="K150" s="7"/>
      <c r="L150" s="2" t="s">
        <v>188</v>
      </c>
      <c r="M150" s="2" t="s">
        <v>60</v>
      </c>
    </row>
    <row r="151" spans="1:13" ht="10.5" customHeight="1" x14ac:dyDescent="0.15">
      <c r="A151" s="2" t="s">
        <v>297</v>
      </c>
      <c r="B151" s="2" t="s">
        <v>326</v>
      </c>
      <c r="C151" s="2" t="s">
        <v>328</v>
      </c>
      <c r="D151" s="2" t="s">
        <v>16</v>
      </c>
      <c r="E151" s="6">
        <v>0.12</v>
      </c>
      <c r="F151" s="2" t="s">
        <v>319</v>
      </c>
      <c r="G151" s="2" t="s">
        <v>320</v>
      </c>
      <c r="H151" s="2" t="s">
        <v>60</v>
      </c>
      <c r="I151" s="7"/>
      <c r="J151" s="7"/>
      <c r="K151" s="7"/>
      <c r="L151" s="7"/>
      <c r="M151" s="7"/>
    </row>
    <row r="152" spans="1:13" ht="11" customHeight="1" x14ac:dyDescent="0.15">
      <c r="A152" s="2" t="s">
        <v>297</v>
      </c>
      <c r="B152" s="2" t="s">
        <v>326</v>
      </c>
      <c r="C152" s="2" t="s">
        <v>329</v>
      </c>
      <c r="D152" s="2" t="s">
        <v>330</v>
      </c>
      <c r="E152" s="6">
        <v>0.65</v>
      </c>
      <c r="F152" s="2" t="s">
        <v>331</v>
      </c>
      <c r="G152" s="2" t="s">
        <v>177</v>
      </c>
      <c r="H152" s="2" t="s">
        <v>224</v>
      </c>
      <c r="I152" s="7"/>
      <c r="J152" s="7"/>
      <c r="K152" s="7"/>
      <c r="L152" s="7"/>
      <c r="M152" s="7"/>
    </row>
    <row r="153" spans="1:13" ht="10.5" customHeight="1" x14ac:dyDescent="0.15">
      <c r="A153" s="2" t="s">
        <v>297</v>
      </c>
      <c r="B153" s="2" t="s">
        <v>326</v>
      </c>
      <c r="C153" s="2" t="s">
        <v>332</v>
      </c>
      <c r="D153" s="2" t="s">
        <v>239</v>
      </c>
      <c r="E153" s="6">
        <v>0.49</v>
      </c>
      <c r="F153" s="2" t="s">
        <v>290</v>
      </c>
      <c r="G153" s="7"/>
      <c r="H153" s="2" t="s">
        <v>188</v>
      </c>
      <c r="I153" s="7"/>
      <c r="J153" s="2" t="s">
        <v>188</v>
      </c>
      <c r="K153" s="7"/>
      <c r="L153" s="2" t="s">
        <v>188</v>
      </c>
      <c r="M153" s="7"/>
    </row>
    <row r="154" spans="1:13" ht="10.5" customHeight="1" x14ac:dyDescent="0.15">
      <c r="A154" s="2" t="s">
        <v>297</v>
      </c>
      <c r="B154" s="2" t="s">
        <v>326</v>
      </c>
      <c r="C154" s="2" t="s">
        <v>333</v>
      </c>
      <c r="D154" s="2" t="s">
        <v>11</v>
      </c>
      <c r="E154" s="6">
        <v>0.41</v>
      </c>
      <c r="F154" s="2" t="s">
        <v>334</v>
      </c>
      <c r="G154" s="7"/>
      <c r="H154" s="2" t="s">
        <v>188</v>
      </c>
      <c r="I154" s="7"/>
      <c r="J154" s="2" t="s">
        <v>188</v>
      </c>
      <c r="K154" s="7"/>
      <c r="L154" s="2" t="s">
        <v>188</v>
      </c>
      <c r="M154" s="7"/>
    </row>
    <row r="155" spans="1:13" ht="10.5" customHeight="1" x14ac:dyDescent="0.15">
      <c r="A155" s="2" t="s">
        <v>297</v>
      </c>
      <c r="B155" s="2" t="s">
        <v>326</v>
      </c>
      <c r="C155" s="2" t="s">
        <v>335</v>
      </c>
      <c r="D155" s="2" t="s">
        <v>16</v>
      </c>
      <c r="E155" s="6">
        <v>0.15</v>
      </c>
      <c r="F155" s="2" t="s">
        <v>336</v>
      </c>
      <c r="G155" s="7"/>
      <c r="H155" s="2" t="s">
        <v>60</v>
      </c>
      <c r="I155" s="2" t="s">
        <v>60</v>
      </c>
      <c r="J155" s="2" t="s">
        <v>60</v>
      </c>
      <c r="K155" s="7"/>
      <c r="L155" s="2" t="s">
        <v>60</v>
      </c>
      <c r="M155" s="7"/>
    </row>
    <row r="156" spans="1:13" ht="10.5" customHeight="1" x14ac:dyDescent="0.15">
      <c r="A156" s="2" t="s">
        <v>297</v>
      </c>
      <c r="B156" s="2" t="s">
        <v>326</v>
      </c>
      <c r="C156" s="2" t="s">
        <v>337</v>
      </c>
      <c r="D156" s="2" t="s">
        <v>11</v>
      </c>
      <c r="E156" s="6">
        <v>0.12</v>
      </c>
      <c r="F156" s="2" t="s">
        <v>319</v>
      </c>
      <c r="G156" s="2" t="s">
        <v>320</v>
      </c>
      <c r="H156" s="2" t="s">
        <v>60</v>
      </c>
      <c r="I156" s="7"/>
      <c r="J156" s="7"/>
      <c r="K156" s="7"/>
      <c r="L156" s="7"/>
      <c r="M156" s="7"/>
    </row>
    <row r="157" spans="1:13" ht="10.5" customHeight="1" x14ac:dyDescent="0.15">
      <c r="A157" s="2" t="s">
        <v>297</v>
      </c>
      <c r="B157" s="2" t="s">
        <v>326</v>
      </c>
      <c r="C157" s="2" t="s">
        <v>338</v>
      </c>
      <c r="D157" s="2" t="s">
        <v>16</v>
      </c>
      <c r="E157" s="6">
        <v>0.56999999999999995</v>
      </c>
      <c r="F157" s="2" t="s">
        <v>157</v>
      </c>
      <c r="G157" s="7"/>
      <c r="H157" s="2" t="s">
        <v>188</v>
      </c>
      <c r="I157" s="2" t="s">
        <v>188</v>
      </c>
      <c r="J157" s="2" t="s">
        <v>188</v>
      </c>
      <c r="K157" s="7"/>
      <c r="L157" s="2" t="s">
        <v>188</v>
      </c>
      <c r="M157" s="2" t="s">
        <v>188</v>
      </c>
    </row>
    <row r="158" spans="1:13" ht="10.5" customHeight="1" x14ac:dyDescent="0.15">
      <c r="A158" s="2" t="s">
        <v>297</v>
      </c>
      <c r="B158" s="2" t="s">
        <v>326</v>
      </c>
      <c r="C158" s="2" t="s">
        <v>339</v>
      </c>
      <c r="D158" s="2" t="s">
        <v>11</v>
      </c>
      <c r="E158" s="6">
        <v>0.39</v>
      </c>
      <c r="F158" s="2" t="s">
        <v>290</v>
      </c>
      <c r="G158" s="7"/>
      <c r="H158" s="2" t="s">
        <v>188</v>
      </c>
      <c r="I158" s="7"/>
      <c r="J158" s="2" t="s">
        <v>188</v>
      </c>
      <c r="K158" s="7"/>
      <c r="L158" s="2" t="s">
        <v>188</v>
      </c>
      <c r="M158" s="7"/>
    </row>
    <row r="159" spans="1:13" ht="10.5" customHeight="1" x14ac:dyDescent="0.15">
      <c r="A159" s="2" t="s">
        <v>297</v>
      </c>
      <c r="B159" s="2" t="s">
        <v>326</v>
      </c>
      <c r="C159" s="2" t="s">
        <v>340</v>
      </c>
      <c r="D159" s="2" t="s">
        <v>239</v>
      </c>
      <c r="E159" s="6">
        <v>0.37</v>
      </c>
      <c r="F159" s="2" t="s">
        <v>315</v>
      </c>
      <c r="G159" s="7"/>
      <c r="H159" s="2" t="s">
        <v>188</v>
      </c>
      <c r="I159" s="2" t="s">
        <v>341</v>
      </c>
      <c r="J159" s="2" t="s">
        <v>188</v>
      </c>
      <c r="K159" s="2" t="s">
        <v>60</v>
      </c>
      <c r="L159" s="2" t="s">
        <v>188</v>
      </c>
      <c r="M159" s="7"/>
    </row>
    <row r="160" spans="1:13" ht="10.5" customHeight="1" x14ac:dyDescent="0.15">
      <c r="A160" s="2" t="s">
        <v>297</v>
      </c>
      <c r="B160" s="2" t="s">
        <v>326</v>
      </c>
      <c r="C160" s="2" t="s">
        <v>342</v>
      </c>
      <c r="D160" s="2" t="s">
        <v>239</v>
      </c>
      <c r="E160" s="6">
        <v>0.37</v>
      </c>
      <c r="F160" s="2" t="s">
        <v>315</v>
      </c>
      <c r="G160" s="7"/>
      <c r="H160" s="2" t="s">
        <v>188</v>
      </c>
      <c r="I160" s="2" t="s">
        <v>224</v>
      </c>
      <c r="J160" s="2" t="s">
        <v>188</v>
      </c>
      <c r="K160" s="7"/>
      <c r="L160" s="2" t="s">
        <v>188</v>
      </c>
      <c r="M160" s="7"/>
    </row>
    <row r="161" spans="1:13" ht="10.5" customHeight="1" x14ac:dyDescent="0.15">
      <c r="A161" s="2" t="s">
        <v>297</v>
      </c>
      <c r="B161" s="2" t="s">
        <v>326</v>
      </c>
      <c r="C161" s="2" t="s">
        <v>343</v>
      </c>
      <c r="D161" s="2" t="s">
        <v>239</v>
      </c>
      <c r="E161" s="6">
        <v>0.36</v>
      </c>
      <c r="F161" s="2" t="s">
        <v>317</v>
      </c>
      <c r="G161" s="7"/>
      <c r="H161" s="2" t="s">
        <v>188</v>
      </c>
      <c r="I161" s="7"/>
      <c r="J161" s="7"/>
      <c r="K161" s="7"/>
      <c r="L161" s="7"/>
      <c r="M161" s="7"/>
    </row>
    <row r="162" spans="1:13" ht="10.5" customHeight="1" x14ac:dyDescent="0.15">
      <c r="A162" s="2" t="s">
        <v>297</v>
      </c>
      <c r="B162" s="2" t="s">
        <v>326</v>
      </c>
      <c r="C162" s="2" t="s">
        <v>344</v>
      </c>
      <c r="D162" s="2" t="s">
        <v>16</v>
      </c>
      <c r="E162" s="6">
        <v>0.37</v>
      </c>
      <c r="F162" s="2" t="s">
        <v>315</v>
      </c>
      <c r="G162" s="7"/>
      <c r="H162" s="2" t="s">
        <v>188</v>
      </c>
      <c r="I162" s="7"/>
      <c r="J162" s="2" t="s">
        <v>188</v>
      </c>
      <c r="K162" s="7"/>
      <c r="L162" s="2" t="s">
        <v>188</v>
      </c>
      <c r="M162" s="7"/>
    </row>
    <row r="163" spans="1:13" ht="10.5" customHeight="1" x14ac:dyDescent="0.15">
      <c r="A163" s="2" t="s">
        <v>297</v>
      </c>
      <c r="B163" s="2" t="s">
        <v>326</v>
      </c>
      <c r="C163" s="2" t="s">
        <v>345</v>
      </c>
      <c r="D163" s="2" t="s">
        <v>16</v>
      </c>
      <c r="E163" s="6">
        <v>0.03</v>
      </c>
      <c r="F163" s="2" t="s">
        <v>306</v>
      </c>
      <c r="G163" s="2" t="s">
        <v>296</v>
      </c>
      <c r="H163" s="2" t="s">
        <v>304</v>
      </c>
      <c r="I163" s="7"/>
      <c r="J163" s="2" t="s">
        <v>60</v>
      </c>
      <c r="K163" s="2" t="s">
        <v>304</v>
      </c>
      <c r="L163" s="2" t="s">
        <v>60</v>
      </c>
      <c r="M163" s="7"/>
    </row>
    <row r="164" spans="1:13" ht="11" customHeight="1" x14ac:dyDescent="0.15">
      <c r="A164" s="2" t="s">
        <v>297</v>
      </c>
      <c r="B164" s="2" t="s">
        <v>326</v>
      </c>
      <c r="C164" s="2" t="s">
        <v>346</v>
      </c>
      <c r="D164" s="2" t="s">
        <v>16</v>
      </c>
      <c r="E164" s="6">
        <v>0.35</v>
      </c>
      <c r="F164" s="2" t="s">
        <v>157</v>
      </c>
      <c r="G164" s="7"/>
      <c r="H164" s="2" t="s">
        <v>188</v>
      </c>
      <c r="I164" s="7"/>
      <c r="J164" s="2" t="s">
        <v>60</v>
      </c>
      <c r="K164" s="7"/>
      <c r="L164" s="2" t="s">
        <v>188</v>
      </c>
      <c r="M164" s="7"/>
    </row>
    <row r="165" spans="1:13" ht="10.5" customHeight="1" x14ac:dyDescent="0.15">
      <c r="A165" s="2" t="s">
        <v>297</v>
      </c>
      <c r="B165" s="2" t="s">
        <v>347</v>
      </c>
      <c r="C165" s="2" t="s">
        <v>348</v>
      </c>
      <c r="D165" s="2" t="s">
        <v>16</v>
      </c>
      <c r="E165" s="6">
        <v>0.35</v>
      </c>
      <c r="F165" s="2" t="s">
        <v>157</v>
      </c>
      <c r="G165" s="7"/>
      <c r="H165" s="2" t="s">
        <v>188</v>
      </c>
      <c r="I165" s="7"/>
      <c r="J165" s="2" t="s">
        <v>60</v>
      </c>
      <c r="K165" s="7"/>
      <c r="L165" s="2" t="s">
        <v>188</v>
      </c>
      <c r="M165" s="7"/>
    </row>
    <row r="166" spans="1:13" ht="10.5" customHeight="1" x14ac:dyDescent="0.15">
      <c r="A166" s="2" t="s">
        <v>297</v>
      </c>
      <c r="B166" s="2" t="s">
        <v>347</v>
      </c>
      <c r="C166" s="2" t="s">
        <v>349</v>
      </c>
      <c r="D166" s="2" t="s">
        <v>239</v>
      </c>
      <c r="E166" s="6">
        <v>0.49</v>
      </c>
      <c r="F166" s="2" t="s">
        <v>290</v>
      </c>
      <c r="G166" s="7"/>
      <c r="H166" s="2" t="s">
        <v>188</v>
      </c>
      <c r="I166" s="7"/>
      <c r="J166" s="2" t="s">
        <v>188</v>
      </c>
      <c r="K166" s="7"/>
      <c r="L166" s="2" t="s">
        <v>188</v>
      </c>
      <c r="M166" s="7"/>
    </row>
    <row r="167" spans="1:13" ht="10.5" customHeight="1" x14ac:dyDescent="0.15">
      <c r="A167" s="2" t="s">
        <v>297</v>
      </c>
      <c r="B167" s="2" t="s">
        <v>347</v>
      </c>
      <c r="C167" s="2" t="s">
        <v>350</v>
      </c>
      <c r="D167" s="2" t="s">
        <v>351</v>
      </c>
      <c r="E167" s="6">
        <v>0.36</v>
      </c>
      <c r="F167" s="2" t="s">
        <v>317</v>
      </c>
      <c r="G167" s="7"/>
      <c r="H167" s="2" t="s">
        <v>188</v>
      </c>
      <c r="I167" s="7"/>
      <c r="J167" s="7"/>
      <c r="K167" s="7"/>
      <c r="L167" s="7"/>
      <c r="M167" s="7"/>
    </row>
    <row r="168" spans="1:13" ht="10.5" customHeight="1" x14ac:dyDescent="0.15">
      <c r="A168" s="2" t="s">
        <v>297</v>
      </c>
      <c r="B168" s="2" t="s">
        <v>347</v>
      </c>
      <c r="C168" s="2" t="s">
        <v>352</v>
      </c>
      <c r="D168" s="2" t="s">
        <v>16</v>
      </c>
      <c r="E168" s="6">
        <v>0.56999999999999995</v>
      </c>
      <c r="F168" s="2" t="s">
        <v>157</v>
      </c>
      <c r="G168" s="7"/>
      <c r="H168" s="2" t="s">
        <v>188</v>
      </c>
      <c r="I168" s="2" t="s">
        <v>188</v>
      </c>
      <c r="J168" s="2" t="s">
        <v>188</v>
      </c>
      <c r="K168" s="7"/>
      <c r="L168" s="2" t="s">
        <v>188</v>
      </c>
      <c r="M168" s="7"/>
    </row>
    <row r="169" spans="1:13" ht="10.5" customHeight="1" x14ac:dyDescent="0.15">
      <c r="A169" s="2" t="s">
        <v>297</v>
      </c>
      <c r="B169" s="2" t="s">
        <v>347</v>
      </c>
      <c r="C169" s="2" t="s">
        <v>353</v>
      </c>
      <c r="D169" s="2" t="s">
        <v>239</v>
      </c>
      <c r="E169" s="6">
        <v>0.37</v>
      </c>
      <c r="F169" s="2" t="s">
        <v>315</v>
      </c>
      <c r="G169" s="7"/>
      <c r="H169" s="2" t="s">
        <v>188</v>
      </c>
      <c r="I169" s="2" t="s">
        <v>341</v>
      </c>
      <c r="J169" s="2" t="s">
        <v>188</v>
      </c>
      <c r="K169" s="2" t="s">
        <v>60</v>
      </c>
      <c r="L169" s="2" t="s">
        <v>188</v>
      </c>
      <c r="M169" s="7"/>
    </row>
    <row r="170" spans="1:13" ht="10.5" customHeight="1" x14ac:dyDescent="0.15">
      <c r="A170" s="2" t="s">
        <v>297</v>
      </c>
      <c r="B170" s="2" t="s">
        <v>347</v>
      </c>
      <c r="C170" s="2" t="s">
        <v>354</v>
      </c>
      <c r="D170" s="2" t="s">
        <v>239</v>
      </c>
      <c r="E170" s="6">
        <v>0.37</v>
      </c>
      <c r="F170" s="2" t="s">
        <v>315</v>
      </c>
      <c r="G170" s="7"/>
      <c r="H170" s="2" t="s">
        <v>188</v>
      </c>
      <c r="I170" s="7"/>
      <c r="J170" s="2" t="s">
        <v>188</v>
      </c>
      <c r="K170" s="2" t="s">
        <v>60</v>
      </c>
      <c r="L170" s="2" t="s">
        <v>188</v>
      </c>
      <c r="M170" s="7"/>
    </row>
    <row r="171" spans="1:13" ht="10.5" customHeight="1" x14ac:dyDescent="0.15">
      <c r="A171" s="2" t="s">
        <v>297</v>
      </c>
      <c r="B171" s="2" t="s">
        <v>347</v>
      </c>
      <c r="C171" s="2" t="s">
        <v>355</v>
      </c>
      <c r="D171" s="2" t="s">
        <v>16</v>
      </c>
      <c r="E171" s="6">
        <v>0.37</v>
      </c>
      <c r="F171" s="2" t="s">
        <v>223</v>
      </c>
      <c r="G171" s="7"/>
      <c r="H171" s="2" t="s">
        <v>60</v>
      </c>
      <c r="I171" s="7"/>
      <c r="J171" s="2" t="s">
        <v>60</v>
      </c>
      <c r="K171" s="7"/>
      <c r="L171" s="2" t="s">
        <v>60</v>
      </c>
      <c r="M171" s="7"/>
    </row>
    <row r="172" spans="1:13" ht="10.5" customHeight="1" x14ac:dyDescent="0.15">
      <c r="A172" s="2" t="s">
        <v>297</v>
      </c>
      <c r="B172" s="2" t="s">
        <v>347</v>
      </c>
      <c r="C172" s="2" t="s">
        <v>356</v>
      </c>
      <c r="D172" s="2" t="s">
        <v>16</v>
      </c>
      <c r="E172" s="6">
        <v>0.37</v>
      </c>
      <c r="F172" s="2" t="s">
        <v>315</v>
      </c>
      <c r="G172" s="7"/>
      <c r="H172" s="2" t="s">
        <v>188</v>
      </c>
      <c r="I172" s="7"/>
      <c r="J172" s="2" t="s">
        <v>188</v>
      </c>
      <c r="K172" s="7"/>
      <c r="L172" s="2" t="s">
        <v>188</v>
      </c>
      <c r="M172" s="7"/>
    </row>
    <row r="173" spans="1:13" ht="10.5" customHeight="1" x14ac:dyDescent="0.15">
      <c r="A173" s="2" t="s">
        <v>297</v>
      </c>
      <c r="B173" s="2" t="s">
        <v>357</v>
      </c>
      <c r="C173" s="2" t="s">
        <v>358</v>
      </c>
      <c r="D173" s="2" t="s">
        <v>16</v>
      </c>
      <c r="E173" s="6">
        <v>0.36</v>
      </c>
      <c r="F173" s="2" t="s">
        <v>359</v>
      </c>
      <c r="G173" s="7"/>
      <c r="H173" s="2" t="s">
        <v>60</v>
      </c>
      <c r="I173" s="7"/>
      <c r="J173" s="7"/>
      <c r="K173" s="7"/>
      <c r="L173" s="7"/>
      <c r="M173" s="7"/>
    </row>
    <row r="174" spans="1:13" ht="10.5" customHeight="1" x14ac:dyDescent="0.15">
      <c r="A174" s="2" t="s">
        <v>360</v>
      </c>
      <c r="B174" s="2" t="s">
        <v>298</v>
      </c>
      <c r="C174" s="2" t="s">
        <v>361</v>
      </c>
      <c r="D174" s="2" t="s">
        <v>16</v>
      </c>
      <c r="E174" s="6">
        <v>0.3</v>
      </c>
      <c r="F174" s="2" t="s">
        <v>324</v>
      </c>
      <c r="G174" s="7"/>
      <c r="H174" s="2" t="s">
        <v>60</v>
      </c>
      <c r="I174" s="7"/>
      <c r="J174" s="2" t="s">
        <v>188</v>
      </c>
      <c r="K174" s="7"/>
      <c r="L174" s="2" t="s">
        <v>188</v>
      </c>
      <c r="M174" s="7"/>
    </row>
    <row r="175" spans="1:13" ht="10.5" customHeight="1" x14ac:dyDescent="0.15">
      <c r="A175" s="2" t="s">
        <v>360</v>
      </c>
      <c r="B175" s="2" t="s">
        <v>298</v>
      </c>
      <c r="C175" s="2" t="s">
        <v>362</v>
      </c>
      <c r="D175" s="2" t="s">
        <v>16</v>
      </c>
      <c r="E175" s="6">
        <v>0.3</v>
      </c>
      <c r="F175" s="2" t="s">
        <v>324</v>
      </c>
      <c r="G175" s="7"/>
      <c r="H175" s="2" t="s">
        <v>60</v>
      </c>
      <c r="I175" s="7"/>
      <c r="J175" s="2" t="s">
        <v>188</v>
      </c>
      <c r="K175" s="7"/>
      <c r="L175" s="2" t="s">
        <v>188</v>
      </c>
      <c r="M175" s="7"/>
    </row>
    <row r="176" spans="1:13" ht="10.5" customHeight="1" x14ac:dyDescent="0.15">
      <c r="A176" s="2" t="s">
        <v>360</v>
      </c>
      <c r="B176" s="2" t="s">
        <v>298</v>
      </c>
      <c r="C176" s="2" t="s">
        <v>363</v>
      </c>
      <c r="D176" s="2" t="s">
        <v>11</v>
      </c>
      <c r="E176" s="6">
        <v>0.6</v>
      </c>
      <c r="F176" s="2" t="s">
        <v>364</v>
      </c>
      <c r="G176" s="7"/>
      <c r="H176" s="2" t="s">
        <v>188</v>
      </c>
      <c r="I176" s="7"/>
      <c r="J176" s="2" t="s">
        <v>188</v>
      </c>
      <c r="K176" s="7"/>
      <c r="L176" s="2" t="s">
        <v>188</v>
      </c>
      <c r="M176" s="7"/>
    </row>
    <row r="177" spans="1:13" ht="11" customHeight="1" x14ac:dyDescent="0.15">
      <c r="A177" s="2" t="s">
        <v>360</v>
      </c>
      <c r="B177" s="2" t="s">
        <v>298</v>
      </c>
      <c r="C177" s="2" t="s">
        <v>363</v>
      </c>
      <c r="D177" s="2" t="s">
        <v>11</v>
      </c>
      <c r="E177" s="6">
        <v>0.6</v>
      </c>
      <c r="F177" s="2" t="s">
        <v>364</v>
      </c>
      <c r="G177" s="7"/>
      <c r="H177" s="2" t="s">
        <v>188</v>
      </c>
      <c r="I177" s="7"/>
      <c r="J177" s="2" t="s">
        <v>188</v>
      </c>
      <c r="K177" s="7"/>
      <c r="L177" s="2" t="s">
        <v>47</v>
      </c>
      <c r="M177" s="7"/>
    </row>
    <row r="178" spans="1:13" ht="10.5" customHeight="1" x14ac:dyDescent="0.15">
      <c r="A178" s="2" t="s">
        <v>360</v>
      </c>
      <c r="B178" s="2" t="s">
        <v>298</v>
      </c>
      <c r="C178" s="2" t="s">
        <v>365</v>
      </c>
      <c r="D178" s="2" t="s">
        <v>11</v>
      </c>
      <c r="E178" s="6">
        <v>0.65</v>
      </c>
      <c r="F178" s="7"/>
      <c r="G178" s="7"/>
      <c r="H178" s="2" t="s">
        <v>188</v>
      </c>
      <c r="I178" s="7"/>
      <c r="J178" s="2" t="s">
        <v>188</v>
      </c>
      <c r="K178" s="7"/>
      <c r="L178" s="2" t="s">
        <v>188</v>
      </c>
      <c r="M178" s="7"/>
    </row>
    <row r="179" spans="1:13" ht="10.5" customHeight="1" x14ac:dyDescent="0.15">
      <c r="A179" s="2" t="s">
        <v>360</v>
      </c>
      <c r="B179" s="2" t="s">
        <v>298</v>
      </c>
      <c r="C179" s="2" t="s">
        <v>365</v>
      </c>
      <c r="D179" s="2" t="s">
        <v>11</v>
      </c>
      <c r="E179" s="6">
        <v>0.65</v>
      </c>
      <c r="F179" s="7"/>
      <c r="G179" s="7"/>
      <c r="H179" s="2" t="s">
        <v>188</v>
      </c>
      <c r="I179" s="7"/>
      <c r="J179" s="2" t="s">
        <v>188</v>
      </c>
      <c r="K179" s="7"/>
      <c r="L179" s="2" t="s">
        <v>366</v>
      </c>
      <c r="M179" s="7"/>
    </row>
    <row r="180" spans="1:13" ht="10.5" customHeight="1" x14ac:dyDescent="0.15">
      <c r="A180" s="2" t="s">
        <v>360</v>
      </c>
      <c r="B180" s="2" t="s">
        <v>298</v>
      </c>
      <c r="C180" s="2" t="s">
        <v>367</v>
      </c>
      <c r="D180" s="2" t="s">
        <v>16</v>
      </c>
      <c r="E180" s="6">
        <v>0.7</v>
      </c>
      <c r="F180" s="7"/>
      <c r="G180" s="7"/>
      <c r="H180" s="2" t="s">
        <v>188</v>
      </c>
      <c r="I180" s="7"/>
      <c r="J180" s="2" t="s">
        <v>188</v>
      </c>
      <c r="K180" s="7"/>
      <c r="L180" s="2" t="s">
        <v>188</v>
      </c>
      <c r="M180" s="7"/>
    </row>
    <row r="181" spans="1:13" ht="10.5" customHeight="1" x14ac:dyDescent="0.15">
      <c r="A181" s="2" t="s">
        <v>360</v>
      </c>
      <c r="B181" s="2" t="s">
        <v>298</v>
      </c>
      <c r="C181" s="2" t="s">
        <v>368</v>
      </c>
      <c r="D181" s="2" t="s">
        <v>16</v>
      </c>
      <c r="E181" s="6">
        <v>0.6</v>
      </c>
      <c r="F181" s="7"/>
      <c r="G181" s="7"/>
      <c r="H181" s="2" t="s">
        <v>188</v>
      </c>
      <c r="I181" s="7"/>
      <c r="J181" s="2" t="s">
        <v>47</v>
      </c>
      <c r="K181" s="7"/>
      <c r="L181" s="2" t="s">
        <v>188</v>
      </c>
      <c r="M181" s="7"/>
    </row>
    <row r="182" spans="1:13" ht="10.5" customHeight="1" x14ac:dyDescent="0.15">
      <c r="A182" s="2" t="s">
        <v>360</v>
      </c>
      <c r="B182" s="2" t="s">
        <v>298</v>
      </c>
      <c r="C182" s="2" t="s">
        <v>369</v>
      </c>
      <c r="D182" s="2" t="s">
        <v>16</v>
      </c>
      <c r="E182" s="6">
        <v>0.7</v>
      </c>
      <c r="F182" s="7"/>
      <c r="G182" s="7"/>
      <c r="H182" s="2" t="s">
        <v>188</v>
      </c>
      <c r="I182" s="7"/>
      <c r="J182" s="2" t="s">
        <v>188</v>
      </c>
      <c r="K182" s="7"/>
      <c r="L182" s="2" t="s">
        <v>188</v>
      </c>
      <c r="M182" s="7"/>
    </row>
    <row r="183" spans="1:13" ht="10.5" customHeight="1" x14ac:dyDescent="0.15">
      <c r="A183" s="2" t="s">
        <v>360</v>
      </c>
      <c r="B183" s="2" t="s">
        <v>298</v>
      </c>
      <c r="C183" s="2" t="s">
        <v>370</v>
      </c>
      <c r="D183" s="2" t="s">
        <v>16</v>
      </c>
      <c r="E183" s="6">
        <v>0.6</v>
      </c>
      <c r="F183" s="7"/>
      <c r="G183" s="7"/>
      <c r="H183" s="2" t="s">
        <v>188</v>
      </c>
      <c r="I183" s="7"/>
      <c r="J183" s="2" t="s">
        <v>188</v>
      </c>
      <c r="K183" s="7"/>
      <c r="L183" s="2" t="s">
        <v>188</v>
      </c>
      <c r="M183" s="7"/>
    </row>
    <row r="184" spans="1:13" ht="10.5" customHeight="1" x14ac:dyDescent="0.15">
      <c r="A184" s="2" t="s">
        <v>360</v>
      </c>
      <c r="B184" s="2" t="s">
        <v>298</v>
      </c>
      <c r="C184" s="2" t="s">
        <v>371</v>
      </c>
      <c r="D184" s="2" t="s">
        <v>16</v>
      </c>
      <c r="E184" s="6">
        <v>0.6</v>
      </c>
      <c r="F184" s="7"/>
      <c r="G184" s="7"/>
      <c r="H184" s="2" t="s">
        <v>188</v>
      </c>
      <c r="I184" s="7"/>
      <c r="J184" s="2" t="s">
        <v>188</v>
      </c>
      <c r="K184" s="7"/>
      <c r="L184" s="2" t="s">
        <v>188</v>
      </c>
      <c r="M184" s="7"/>
    </row>
    <row r="185" spans="1:13" ht="10.5" customHeight="1" x14ac:dyDescent="0.15">
      <c r="A185" s="2" t="s">
        <v>360</v>
      </c>
      <c r="B185" s="2" t="s">
        <v>298</v>
      </c>
      <c r="C185" s="2" t="s">
        <v>372</v>
      </c>
      <c r="D185" s="2" t="s">
        <v>11</v>
      </c>
      <c r="E185" s="6">
        <v>0.6</v>
      </c>
      <c r="F185" s="7"/>
      <c r="G185" s="7"/>
      <c r="H185" s="2" t="s">
        <v>188</v>
      </c>
      <c r="I185" s="7"/>
      <c r="J185" s="2" t="s">
        <v>188</v>
      </c>
      <c r="K185" s="7"/>
      <c r="L185" s="2" t="s">
        <v>188</v>
      </c>
      <c r="M185" s="7"/>
    </row>
    <row r="186" spans="1:13" ht="10.5" customHeight="1" x14ac:dyDescent="0.15">
      <c r="A186" s="2" t="s">
        <v>360</v>
      </c>
      <c r="B186" s="2" t="s">
        <v>298</v>
      </c>
      <c r="C186" s="2" t="s">
        <v>373</v>
      </c>
      <c r="D186" s="2" t="s">
        <v>11</v>
      </c>
      <c r="E186" s="6">
        <v>0.6</v>
      </c>
      <c r="F186" s="7"/>
      <c r="G186" s="7"/>
      <c r="H186" s="2" t="s">
        <v>188</v>
      </c>
      <c r="I186" s="7"/>
      <c r="J186" s="2" t="s">
        <v>188</v>
      </c>
      <c r="K186" s="7"/>
      <c r="L186" s="2" t="s">
        <v>188</v>
      </c>
      <c r="M186" s="7"/>
    </row>
    <row r="187" spans="1:13" ht="10.5" customHeight="1" x14ac:dyDescent="0.15">
      <c r="A187" s="2" t="s">
        <v>360</v>
      </c>
      <c r="B187" s="2" t="s">
        <v>298</v>
      </c>
      <c r="C187" s="2" t="s">
        <v>374</v>
      </c>
      <c r="D187" s="2" t="s">
        <v>11</v>
      </c>
      <c r="E187" s="6">
        <v>0.5</v>
      </c>
      <c r="F187" s="2" t="s">
        <v>364</v>
      </c>
      <c r="G187" s="7"/>
      <c r="H187" s="2" t="s">
        <v>188</v>
      </c>
      <c r="I187" s="7"/>
      <c r="J187" s="2" t="s">
        <v>47</v>
      </c>
      <c r="K187" s="7"/>
      <c r="L187" s="2" t="s">
        <v>188</v>
      </c>
      <c r="M187" s="7"/>
    </row>
    <row r="188" spans="1:13" ht="10.5" customHeight="1" x14ac:dyDescent="0.15">
      <c r="A188" s="2" t="s">
        <v>360</v>
      </c>
      <c r="B188" s="2" t="s">
        <v>298</v>
      </c>
      <c r="C188" s="2" t="s">
        <v>375</v>
      </c>
      <c r="D188" s="2" t="s">
        <v>11</v>
      </c>
      <c r="E188" s="6">
        <v>0.55000000000000004</v>
      </c>
      <c r="F188" s="2" t="s">
        <v>364</v>
      </c>
      <c r="G188" s="7"/>
      <c r="H188" s="2" t="s">
        <v>188</v>
      </c>
      <c r="I188" s="7"/>
      <c r="J188" s="2" t="s">
        <v>47</v>
      </c>
      <c r="K188" s="7"/>
      <c r="L188" s="2" t="s">
        <v>188</v>
      </c>
      <c r="M188" s="7"/>
    </row>
    <row r="189" spans="1:13" ht="11" customHeight="1" x14ac:dyDescent="0.15">
      <c r="A189" s="2" t="s">
        <v>360</v>
      </c>
      <c r="B189" s="2" t="s">
        <v>298</v>
      </c>
      <c r="C189" s="2" t="s">
        <v>376</v>
      </c>
      <c r="D189" s="2" t="s">
        <v>11</v>
      </c>
      <c r="E189" s="6">
        <v>0.6</v>
      </c>
      <c r="F189" s="7"/>
      <c r="G189" s="7"/>
      <c r="H189" s="2" t="s">
        <v>188</v>
      </c>
      <c r="I189" s="7"/>
      <c r="J189" s="2" t="s">
        <v>188</v>
      </c>
      <c r="K189" s="7"/>
      <c r="L189" s="2" t="s">
        <v>188</v>
      </c>
      <c r="M189" s="7"/>
    </row>
    <row r="190" spans="1:13" ht="10" customHeight="1" x14ac:dyDescent="0.15">
      <c r="A190" s="5" t="s">
        <v>360</v>
      </c>
      <c r="B190" s="9" t="s">
        <v>357</v>
      </c>
      <c r="C190" s="9" t="s">
        <v>377</v>
      </c>
      <c r="D190" s="9" t="s">
        <v>11</v>
      </c>
      <c r="E190" s="10">
        <v>0.6</v>
      </c>
      <c r="F190" s="7"/>
      <c r="G190" s="7"/>
      <c r="H190" s="9" t="s">
        <v>188</v>
      </c>
      <c r="I190" s="7"/>
      <c r="J190" s="9" t="s">
        <v>188</v>
      </c>
      <c r="K190" s="7"/>
      <c r="L190" s="9" t="s">
        <v>188</v>
      </c>
      <c r="M190" s="7"/>
    </row>
    <row r="191" spans="1:13" ht="10" customHeight="1" x14ac:dyDescent="0.15">
      <c r="A191" s="5" t="s">
        <v>360</v>
      </c>
      <c r="B191" s="9" t="s">
        <v>357</v>
      </c>
      <c r="C191" s="9" t="s">
        <v>377</v>
      </c>
      <c r="D191" s="9" t="s">
        <v>11</v>
      </c>
      <c r="E191" s="10">
        <v>0.6</v>
      </c>
      <c r="F191" s="7"/>
      <c r="G191" s="7"/>
      <c r="H191" s="9" t="s">
        <v>188</v>
      </c>
      <c r="I191" s="7"/>
      <c r="J191" s="9" t="s">
        <v>47</v>
      </c>
      <c r="K191" s="7"/>
      <c r="L191" s="9" t="s">
        <v>188</v>
      </c>
      <c r="M191" s="7"/>
    </row>
    <row r="192" spans="1:13" ht="10" customHeight="1" x14ac:dyDescent="0.15">
      <c r="A192" s="5" t="s">
        <v>360</v>
      </c>
      <c r="B192" s="9" t="s">
        <v>357</v>
      </c>
      <c r="C192" s="5" t="s">
        <v>378</v>
      </c>
      <c r="D192" s="9" t="s">
        <v>11</v>
      </c>
      <c r="E192" s="10">
        <v>0.55000000000000004</v>
      </c>
      <c r="F192" s="9" t="s">
        <v>379</v>
      </c>
      <c r="G192" s="7"/>
      <c r="H192" s="9" t="s">
        <v>188</v>
      </c>
      <c r="I192" s="7"/>
      <c r="J192" s="9" t="s">
        <v>47</v>
      </c>
      <c r="K192" s="7"/>
      <c r="L192" s="9" t="s">
        <v>188</v>
      </c>
      <c r="M192" s="7"/>
    </row>
    <row r="193" spans="1:13" ht="10.5" customHeight="1" x14ac:dyDescent="0.15">
      <c r="A193" s="2" t="s">
        <v>360</v>
      </c>
      <c r="B193" s="2" t="s">
        <v>357</v>
      </c>
      <c r="C193" s="2" t="s">
        <v>380</v>
      </c>
      <c r="D193" s="2" t="s">
        <v>11</v>
      </c>
      <c r="E193" s="6">
        <v>0.5</v>
      </c>
      <c r="F193" s="2" t="s">
        <v>381</v>
      </c>
      <c r="G193" s="7"/>
      <c r="H193" s="2" t="s">
        <v>47</v>
      </c>
      <c r="I193" s="7"/>
      <c r="J193" s="2" t="s">
        <v>47</v>
      </c>
      <c r="K193" s="7"/>
      <c r="L193" s="2" t="s">
        <v>47</v>
      </c>
      <c r="M193" s="7"/>
    </row>
    <row r="194" spans="1:13" ht="10.5" customHeight="1" x14ac:dyDescent="0.15">
      <c r="A194" s="2" t="s">
        <v>360</v>
      </c>
      <c r="B194" s="2" t="s">
        <v>357</v>
      </c>
      <c r="C194" s="2" t="s">
        <v>380</v>
      </c>
      <c r="D194" s="2" t="s">
        <v>11</v>
      </c>
      <c r="E194" s="6">
        <v>0.5</v>
      </c>
      <c r="F194" s="2" t="s">
        <v>381</v>
      </c>
      <c r="G194" s="7"/>
      <c r="H194" s="2" t="s">
        <v>47</v>
      </c>
      <c r="I194" s="7"/>
      <c r="J194" s="2" t="s">
        <v>188</v>
      </c>
      <c r="K194" s="7"/>
      <c r="L194" s="2" t="s">
        <v>47</v>
      </c>
      <c r="M194" s="7"/>
    </row>
    <row r="195" spans="1:13" ht="10.5" customHeight="1" x14ac:dyDescent="0.15">
      <c r="A195" s="2" t="s">
        <v>360</v>
      </c>
      <c r="B195" s="2" t="s">
        <v>357</v>
      </c>
      <c r="C195" s="2" t="s">
        <v>380</v>
      </c>
      <c r="D195" s="2" t="s">
        <v>11</v>
      </c>
      <c r="E195" s="6">
        <v>0.5</v>
      </c>
      <c r="F195" s="2" t="s">
        <v>381</v>
      </c>
      <c r="G195" s="7"/>
      <c r="H195" s="2" t="s">
        <v>188</v>
      </c>
      <c r="I195" s="7"/>
      <c r="J195" s="2" t="s">
        <v>47</v>
      </c>
      <c r="K195" s="7"/>
      <c r="L195" s="2" t="s">
        <v>47</v>
      </c>
      <c r="M195" s="7"/>
    </row>
    <row r="196" spans="1:13" ht="10.5" customHeight="1" x14ac:dyDescent="0.15">
      <c r="A196" s="2" t="s">
        <v>360</v>
      </c>
      <c r="B196" s="2" t="s">
        <v>357</v>
      </c>
      <c r="C196" s="2" t="s">
        <v>380</v>
      </c>
      <c r="D196" s="2" t="s">
        <v>11</v>
      </c>
      <c r="E196" s="6">
        <v>0.5</v>
      </c>
      <c r="F196" s="2" t="s">
        <v>381</v>
      </c>
      <c r="G196" s="7"/>
      <c r="H196" s="2" t="s">
        <v>188</v>
      </c>
      <c r="I196" s="7"/>
      <c r="J196" s="2" t="s">
        <v>188</v>
      </c>
      <c r="K196" s="7"/>
      <c r="L196" s="2" t="s">
        <v>60</v>
      </c>
      <c r="M196" s="7"/>
    </row>
    <row r="197" spans="1:13" ht="10" customHeight="1" x14ac:dyDescent="0.15">
      <c r="A197" s="5" t="s">
        <v>360</v>
      </c>
      <c r="B197" s="9" t="s">
        <v>357</v>
      </c>
      <c r="C197" s="9" t="s">
        <v>382</v>
      </c>
      <c r="D197" s="9" t="s">
        <v>11</v>
      </c>
      <c r="E197" s="10">
        <v>0.55000000000000004</v>
      </c>
      <c r="F197" s="7"/>
      <c r="G197" s="7"/>
      <c r="H197" s="9" t="s">
        <v>224</v>
      </c>
      <c r="I197" s="7"/>
      <c r="J197" s="9" t="s">
        <v>188</v>
      </c>
      <c r="K197" s="7"/>
      <c r="L197" s="9" t="s">
        <v>383</v>
      </c>
      <c r="M197" s="7"/>
    </row>
    <row r="198" spans="1:13" ht="10" customHeight="1" x14ac:dyDescent="0.15">
      <c r="A198" s="5" t="s">
        <v>360</v>
      </c>
      <c r="B198" s="9" t="s">
        <v>357</v>
      </c>
      <c r="C198" s="9" t="s">
        <v>382</v>
      </c>
      <c r="D198" s="9" t="s">
        <v>11</v>
      </c>
      <c r="E198" s="10">
        <v>0.55000000000000004</v>
      </c>
      <c r="F198" s="7"/>
      <c r="G198" s="7"/>
      <c r="H198" s="9" t="s">
        <v>224</v>
      </c>
      <c r="I198" s="7"/>
      <c r="J198" s="9" t="s">
        <v>47</v>
      </c>
      <c r="K198" s="7"/>
      <c r="L198" s="9" t="s">
        <v>47</v>
      </c>
      <c r="M198" s="7"/>
    </row>
    <row r="199" spans="1:13" ht="10" customHeight="1" x14ac:dyDescent="0.15">
      <c r="A199" s="5" t="s">
        <v>360</v>
      </c>
      <c r="B199" s="9" t="s">
        <v>357</v>
      </c>
      <c r="C199" s="9" t="s">
        <v>382</v>
      </c>
      <c r="D199" s="9" t="s">
        <v>11</v>
      </c>
      <c r="E199" s="10">
        <v>0.55000000000000004</v>
      </c>
      <c r="F199" s="7"/>
      <c r="G199" s="7"/>
      <c r="H199" s="9" t="s">
        <v>224</v>
      </c>
      <c r="I199" s="7"/>
      <c r="J199" s="9" t="s">
        <v>188</v>
      </c>
      <c r="K199" s="7"/>
      <c r="L199" s="9" t="s">
        <v>60</v>
      </c>
      <c r="M199" s="7"/>
    </row>
    <row r="200" spans="1:13" ht="10.5" customHeight="1" x14ac:dyDescent="0.15">
      <c r="A200" s="2" t="s">
        <v>360</v>
      </c>
      <c r="B200" s="2" t="s">
        <v>357</v>
      </c>
      <c r="C200" s="2" t="s">
        <v>384</v>
      </c>
      <c r="D200" s="2" t="s">
        <v>16</v>
      </c>
      <c r="E200" s="6">
        <v>0.55000000000000004</v>
      </c>
      <c r="F200" s="2" t="s">
        <v>379</v>
      </c>
      <c r="G200" s="7"/>
      <c r="H200" s="2" t="s">
        <v>224</v>
      </c>
      <c r="I200" s="7"/>
      <c r="J200" s="2" t="s">
        <v>188</v>
      </c>
      <c r="K200" s="7"/>
      <c r="L200" s="2" t="s">
        <v>188</v>
      </c>
      <c r="M200" s="7"/>
    </row>
    <row r="201" spans="1:13" ht="10.5" customHeight="1" x14ac:dyDescent="0.15">
      <c r="A201" s="2" t="s">
        <v>360</v>
      </c>
      <c r="B201" s="2" t="s">
        <v>357</v>
      </c>
      <c r="C201" s="2" t="s">
        <v>384</v>
      </c>
      <c r="D201" s="2" t="s">
        <v>16</v>
      </c>
      <c r="E201" s="6">
        <v>0.55000000000000004</v>
      </c>
      <c r="F201" s="2" t="s">
        <v>379</v>
      </c>
      <c r="G201" s="7"/>
      <c r="H201" s="2" t="s">
        <v>224</v>
      </c>
      <c r="I201" s="7"/>
      <c r="J201" s="2" t="s">
        <v>47</v>
      </c>
      <c r="K201" s="7"/>
      <c r="L201" s="2" t="s">
        <v>47</v>
      </c>
      <c r="M201" s="7"/>
    </row>
    <row r="202" spans="1:13" ht="10.5" customHeight="1" x14ac:dyDescent="0.15">
      <c r="A202" s="2" t="s">
        <v>360</v>
      </c>
      <c r="B202" s="2" t="s">
        <v>357</v>
      </c>
      <c r="C202" s="2" t="s">
        <v>384</v>
      </c>
      <c r="D202" s="2" t="s">
        <v>16</v>
      </c>
      <c r="E202" s="6">
        <v>0.55000000000000004</v>
      </c>
      <c r="F202" s="2" t="s">
        <v>379</v>
      </c>
      <c r="G202" s="7"/>
      <c r="H202" s="2" t="s">
        <v>188</v>
      </c>
      <c r="I202" s="7"/>
      <c r="J202" s="2" t="s">
        <v>188</v>
      </c>
      <c r="K202" s="7"/>
      <c r="L202" s="2" t="s">
        <v>188</v>
      </c>
      <c r="M202" s="7"/>
    </row>
    <row r="203" spans="1:13" ht="10.5" customHeight="1" x14ac:dyDescent="0.15">
      <c r="A203" s="2" t="s">
        <v>360</v>
      </c>
      <c r="B203" s="2" t="s">
        <v>357</v>
      </c>
      <c r="C203" s="2" t="s">
        <v>384</v>
      </c>
      <c r="D203" s="2" t="s">
        <v>16</v>
      </c>
      <c r="E203" s="6">
        <v>0.55000000000000004</v>
      </c>
      <c r="F203" s="2" t="s">
        <v>379</v>
      </c>
      <c r="G203" s="7"/>
      <c r="H203" s="2" t="s">
        <v>188</v>
      </c>
      <c r="I203" s="7"/>
      <c r="J203" s="2" t="s">
        <v>47</v>
      </c>
      <c r="K203" s="7"/>
      <c r="L203" s="2" t="s">
        <v>47</v>
      </c>
      <c r="M203" s="7"/>
    </row>
    <row r="204" spans="1:13" ht="10.5" customHeight="1" x14ac:dyDescent="0.15">
      <c r="A204" s="2" t="s">
        <v>360</v>
      </c>
      <c r="B204" s="2" t="s">
        <v>357</v>
      </c>
      <c r="C204" s="2" t="s">
        <v>384</v>
      </c>
      <c r="D204" s="2" t="s">
        <v>16</v>
      </c>
      <c r="E204" s="6">
        <v>0.55000000000000004</v>
      </c>
      <c r="F204" s="2" t="s">
        <v>379</v>
      </c>
      <c r="G204" s="7"/>
      <c r="H204" s="2" t="s">
        <v>188</v>
      </c>
      <c r="I204" s="7"/>
      <c r="J204" s="2" t="s">
        <v>188</v>
      </c>
      <c r="K204" s="7"/>
      <c r="L204" s="2" t="s">
        <v>188</v>
      </c>
      <c r="M204" s="7"/>
    </row>
    <row r="205" spans="1:13" ht="10.5" customHeight="1" x14ac:dyDescent="0.15">
      <c r="A205" s="2" t="s">
        <v>360</v>
      </c>
      <c r="B205" s="2" t="s">
        <v>357</v>
      </c>
      <c r="C205" s="2" t="s">
        <v>384</v>
      </c>
      <c r="D205" s="2" t="s">
        <v>16</v>
      </c>
      <c r="E205" s="6">
        <v>0.55000000000000004</v>
      </c>
      <c r="F205" s="2" t="s">
        <v>379</v>
      </c>
      <c r="G205" s="7"/>
      <c r="H205" s="2" t="s">
        <v>188</v>
      </c>
      <c r="I205" s="7"/>
      <c r="J205" s="2" t="s">
        <v>47</v>
      </c>
      <c r="K205" s="7"/>
      <c r="L205" s="2" t="s">
        <v>47</v>
      </c>
      <c r="M205" s="7"/>
    </row>
    <row r="206" spans="1:13" ht="11" customHeight="1" x14ac:dyDescent="0.15">
      <c r="A206" s="2" t="s">
        <v>360</v>
      </c>
      <c r="B206" s="2" t="s">
        <v>357</v>
      </c>
      <c r="C206" s="2" t="s">
        <v>385</v>
      </c>
      <c r="D206" s="2" t="s">
        <v>16</v>
      </c>
      <c r="E206" s="6">
        <v>0.25</v>
      </c>
      <c r="F206" s="2" t="s">
        <v>386</v>
      </c>
      <c r="G206" s="7"/>
      <c r="H206" s="2" t="s">
        <v>188</v>
      </c>
      <c r="I206" s="7"/>
      <c r="J206" s="2" t="s">
        <v>47</v>
      </c>
      <c r="K206" s="7"/>
      <c r="L206" s="2" t="s">
        <v>47</v>
      </c>
      <c r="M206" s="7"/>
    </row>
    <row r="207" spans="1:13" ht="10.5" customHeight="1" x14ac:dyDescent="0.15">
      <c r="A207" s="2" t="s">
        <v>360</v>
      </c>
      <c r="B207" s="2" t="s">
        <v>357</v>
      </c>
      <c r="C207" s="2" t="s">
        <v>387</v>
      </c>
      <c r="D207" s="2" t="s">
        <v>16</v>
      </c>
      <c r="E207" s="6">
        <v>0.6</v>
      </c>
      <c r="F207" s="2" t="s">
        <v>364</v>
      </c>
      <c r="G207" s="7"/>
      <c r="H207" s="2" t="s">
        <v>224</v>
      </c>
      <c r="I207" s="7"/>
      <c r="J207" s="2" t="s">
        <v>188</v>
      </c>
      <c r="K207" s="7"/>
      <c r="L207" s="2" t="s">
        <v>188</v>
      </c>
      <c r="M207" s="7"/>
    </row>
    <row r="208" spans="1:13" ht="10.5" customHeight="1" x14ac:dyDescent="0.15">
      <c r="A208" s="2" t="s">
        <v>360</v>
      </c>
      <c r="B208" s="2" t="s">
        <v>357</v>
      </c>
      <c r="C208" s="2" t="s">
        <v>387</v>
      </c>
      <c r="D208" s="2" t="s">
        <v>16</v>
      </c>
      <c r="E208" s="6">
        <v>0.6</v>
      </c>
      <c r="F208" s="2" t="s">
        <v>364</v>
      </c>
      <c r="G208" s="7"/>
      <c r="H208" s="2" t="s">
        <v>188</v>
      </c>
      <c r="I208" s="7"/>
      <c r="J208" s="2" t="s">
        <v>188</v>
      </c>
      <c r="K208" s="7"/>
      <c r="L208" s="2" t="s">
        <v>188</v>
      </c>
      <c r="M208" s="7"/>
    </row>
    <row r="209" spans="1:13" ht="10.5" customHeight="1" x14ac:dyDescent="0.15">
      <c r="A209" s="2" t="s">
        <v>360</v>
      </c>
      <c r="B209" s="2" t="s">
        <v>357</v>
      </c>
      <c r="C209" s="2" t="s">
        <v>387</v>
      </c>
      <c r="D209" s="2" t="s">
        <v>16</v>
      </c>
      <c r="E209" s="6">
        <v>0.6</v>
      </c>
      <c r="F209" s="2" t="s">
        <v>364</v>
      </c>
      <c r="G209" s="7"/>
      <c r="H209" s="2" t="s">
        <v>188</v>
      </c>
      <c r="I209" s="7"/>
      <c r="J209" s="2" t="s">
        <v>47</v>
      </c>
      <c r="K209" s="7"/>
      <c r="L209" s="2" t="s">
        <v>188</v>
      </c>
      <c r="M209" s="7"/>
    </row>
    <row r="210" spans="1:13" ht="10.5" customHeight="1" x14ac:dyDescent="0.15">
      <c r="A210" s="2" t="s">
        <v>360</v>
      </c>
      <c r="B210" s="2" t="s">
        <v>357</v>
      </c>
      <c r="C210" s="2" t="s">
        <v>387</v>
      </c>
      <c r="D210" s="2" t="s">
        <v>16</v>
      </c>
      <c r="E210" s="6">
        <v>0.6</v>
      </c>
      <c r="F210" s="2" t="s">
        <v>364</v>
      </c>
      <c r="G210" s="7"/>
      <c r="H210" s="2" t="s">
        <v>188</v>
      </c>
      <c r="I210" s="7"/>
      <c r="J210" s="2" t="s">
        <v>188</v>
      </c>
      <c r="K210" s="7"/>
      <c r="L210" s="2" t="s">
        <v>188</v>
      </c>
      <c r="M210" s="7"/>
    </row>
    <row r="211" spans="1:13" ht="10.5" customHeight="1" x14ac:dyDescent="0.15">
      <c r="A211" s="2" t="s">
        <v>360</v>
      </c>
      <c r="B211" s="2" t="s">
        <v>357</v>
      </c>
      <c r="C211" s="2" t="s">
        <v>387</v>
      </c>
      <c r="D211" s="2" t="s">
        <v>16</v>
      </c>
      <c r="E211" s="6">
        <v>0.6</v>
      </c>
      <c r="F211" s="2" t="s">
        <v>364</v>
      </c>
      <c r="G211" s="7"/>
      <c r="H211" s="2" t="s">
        <v>188</v>
      </c>
      <c r="I211" s="7"/>
      <c r="J211" s="2" t="s">
        <v>47</v>
      </c>
      <c r="K211" s="7"/>
      <c r="L211" s="2" t="s">
        <v>188</v>
      </c>
      <c r="M211" s="7"/>
    </row>
    <row r="212" spans="1:13" ht="10.5" customHeight="1" x14ac:dyDescent="0.15">
      <c r="A212" s="2" t="s">
        <v>360</v>
      </c>
      <c r="B212" s="2" t="s">
        <v>357</v>
      </c>
      <c r="C212" s="2" t="s">
        <v>387</v>
      </c>
      <c r="D212" s="2" t="s">
        <v>16</v>
      </c>
      <c r="E212" s="6">
        <v>0.6</v>
      </c>
      <c r="F212" s="2" t="s">
        <v>364</v>
      </c>
      <c r="G212" s="7"/>
      <c r="H212" s="2" t="s">
        <v>224</v>
      </c>
      <c r="I212" s="7"/>
      <c r="J212" s="2" t="s">
        <v>47</v>
      </c>
      <c r="K212" s="7"/>
      <c r="L212" s="2" t="s">
        <v>188</v>
      </c>
      <c r="M212" s="7"/>
    </row>
    <row r="213" spans="1:13" ht="10.5" customHeight="1" x14ac:dyDescent="0.15">
      <c r="A213" s="2" t="s">
        <v>360</v>
      </c>
      <c r="B213" s="2" t="s">
        <v>357</v>
      </c>
      <c r="C213" s="2" t="s">
        <v>388</v>
      </c>
      <c r="D213" s="2" t="s">
        <v>16</v>
      </c>
      <c r="E213" s="6">
        <v>0.3</v>
      </c>
      <c r="F213" s="2" t="s">
        <v>389</v>
      </c>
      <c r="G213" s="7"/>
      <c r="H213" s="2" t="s">
        <v>60</v>
      </c>
      <c r="I213" s="7"/>
      <c r="J213" s="2" t="s">
        <v>188</v>
      </c>
      <c r="K213" s="7"/>
      <c r="L213" s="2" t="s">
        <v>60</v>
      </c>
      <c r="M213" s="7"/>
    </row>
    <row r="214" spans="1:13" ht="10.5" customHeight="1" x14ac:dyDescent="0.15">
      <c r="A214" s="2" t="s">
        <v>360</v>
      </c>
      <c r="B214" s="2" t="s">
        <v>357</v>
      </c>
      <c r="C214" s="2" t="s">
        <v>390</v>
      </c>
      <c r="D214" s="2" t="s">
        <v>16</v>
      </c>
      <c r="E214" s="6">
        <v>0.3</v>
      </c>
      <c r="F214" s="2" t="s">
        <v>391</v>
      </c>
      <c r="G214" s="7"/>
      <c r="H214" s="2" t="s">
        <v>60</v>
      </c>
      <c r="I214" s="7"/>
      <c r="J214" s="2" t="s">
        <v>188</v>
      </c>
      <c r="K214" s="7"/>
      <c r="L214" s="2" t="s">
        <v>60</v>
      </c>
      <c r="M214" s="7"/>
    </row>
    <row r="215" spans="1:13" ht="10.5" customHeight="1" x14ac:dyDescent="0.15">
      <c r="A215" s="2" t="s">
        <v>360</v>
      </c>
      <c r="B215" s="2" t="s">
        <v>357</v>
      </c>
      <c r="C215" s="2" t="s">
        <v>392</v>
      </c>
      <c r="D215" s="2" t="s">
        <v>16</v>
      </c>
      <c r="E215" s="6">
        <v>0.7</v>
      </c>
      <c r="F215" s="7"/>
      <c r="G215" s="7"/>
      <c r="H215" s="2" t="s">
        <v>188</v>
      </c>
      <c r="I215" s="7"/>
      <c r="J215" s="2" t="s">
        <v>188</v>
      </c>
      <c r="K215" s="7"/>
      <c r="L215" s="2" t="s">
        <v>188</v>
      </c>
      <c r="M215" s="7"/>
    </row>
    <row r="216" spans="1:13" ht="10.5" customHeight="1" x14ac:dyDescent="0.15">
      <c r="A216" s="2" t="s">
        <v>360</v>
      </c>
      <c r="B216" s="2" t="s">
        <v>357</v>
      </c>
      <c r="C216" s="2" t="s">
        <v>393</v>
      </c>
      <c r="D216" s="2" t="s">
        <v>16</v>
      </c>
      <c r="E216" s="6">
        <v>0.7</v>
      </c>
      <c r="F216" s="7"/>
      <c r="G216" s="7"/>
      <c r="H216" s="2" t="s">
        <v>188</v>
      </c>
      <c r="I216" s="7"/>
      <c r="J216" s="2" t="s">
        <v>188</v>
      </c>
      <c r="K216" s="7"/>
      <c r="L216" s="2" t="s">
        <v>188</v>
      </c>
      <c r="M216" s="7"/>
    </row>
    <row r="217" spans="1:13" ht="10.5" customHeight="1" x14ac:dyDescent="0.15">
      <c r="A217" s="2" t="s">
        <v>360</v>
      </c>
      <c r="B217" s="2" t="s">
        <v>357</v>
      </c>
      <c r="C217" s="2" t="s">
        <v>394</v>
      </c>
      <c r="D217" s="2" t="s">
        <v>16</v>
      </c>
      <c r="E217" s="6">
        <v>0.7</v>
      </c>
      <c r="F217" s="7"/>
      <c r="G217" s="7"/>
      <c r="H217" s="2" t="s">
        <v>188</v>
      </c>
      <c r="I217" s="7"/>
      <c r="J217" s="2" t="s">
        <v>188</v>
      </c>
      <c r="K217" s="7"/>
      <c r="L217" s="2" t="s">
        <v>188</v>
      </c>
      <c r="M217" s="7"/>
    </row>
    <row r="218" spans="1:13" ht="10.5" customHeight="1" x14ac:dyDescent="0.15">
      <c r="A218" s="2" t="s">
        <v>360</v>
      </c>
      <c r="B218" s="2" t="s">
        <v>357</v>
      </c>
      <c r="C218" s="5" t="s">
        <v>395</v>
      </c>
      <c r="D218" s="2" t="s">
        <v>16</v>
      </c>
      <c r="E218" s="6">
        <v>0.7</v>
      </c>
      <c r="F218" s="7"/>
      <c r="G218" s="7"/>
      <c r="H218" s="2" t="s">
        <v>188</v>
      </c>
      <c r="I218" s="7"/>
      <c r="J218" s="2" t="s">
        <v>188</v>
      </c>
      <c r="K218" s="7"/>
      <c r="L218" s="2" t="s">
        <v>188</v>
      </c>
      <c r="M218" s="7"/>
    </row>
    <row r="219" spans="1:13" ht="11" customHeight="1" x14ac:dyDescent="0.15">
      <c r="A219" s="2" t="s">
        <v>360</v>
      </c>
      <c r="B219" s="2" t="s">
        <v>357</v>
      </c>
      <c r="C219" s="2" t="s">
        <v>396</v>
      </c>
      <c r="D219" s="2" t="s">
        <v>16</v>
      </c>
      <c r="E219" s="6">
        <v>0.7</v>
      </c>
      <c r="F219" s="7"/>
      <c r="G219" s="7"/>
      <c r="H219" s="2" t="s">
        <v>188</v>
      </c>
      <c r="I219" s="7"/>
      <c r="J219" s="2" t="s">
        <v>188</v>
      </c>
      <c r="K219" s="7"/>
      <c r="L219" s="2" t="s">
        <v>188</v>
      </c>
      <c r="M219" s="7"/>
    </row>
    <row r="220" spans="1:13" ht="10.5" customHeight="1" x14ac:dyDescent="0.15">
      <c r="A220" s="2" t="s">
        <v>360</v>
      </c>
      <c r="B220" s="2" t="s">
        <v>357</v>
      </c>
      <c r="C220" s="2" t="s">
        <v>397</v>
      </c>
      <c r="D220" s="2" t="s">
        <v>16</v>
      </c>
      <c r="E220" s="6">
        <v>0.7</v>
      </c>
      <c r="F220" s="7"/>
      <c r="G220" s="7"/>
      <c r="H220" s="2" t="s">
        <v>188</v>
      </c>
      <c r="I220" s="7"/>
      <c r="J220" s="2" t="s">
        <v>188</v>
      </c>
      <c r="K220" s="7"/>
      <c r="L220" s="2" t="s">
        <v>60</v>
      </c>
      <c r="M220" s="7"/>
    </row>
    <row r="221" spans="1:13" ht="10.5" customHeight="1" x14ac:dyDescent="0.15">
      <c r="A221" s="2" t="s">
        <v>360</v>
      </c>
      <c r="B221" s="2" t="s">
        <v>357</v>
      </c>
      <c r="C221" s="2" t="s">
        <v>398</v>
      </c>
      <c r="D221" s="2" t="s">
        <v>239</v>
      </c>
      <c r="E221" s="6">
        <v>0.7</v>
      </c>
      <c r="F221" s="7"/>
      <c r="G221" s="7"/>
      <c r="H221" s="2" t="s">
        <v>188</v>
      </c>
      <c r="I221" s="7"/>
      <c r="J221" s="2" t="s">
        <v>188</v>
      </c>
      <c r="K221" s="7"/>
      <c r="L221" s="2" t="s">
        <v>188</v>
      </c>
      <c r="M221" s="7"/>
    </row>
    <row r="222" spans="1:13" ht="10.5" customHeight="1" x14ac:dyDescent="0.15">
      <c r="A222" s="2" t="s">
        <v>360</v>
      </c>
      <c r="B222" s="2" t="s">
        <v>357</v>
      </c>
      <c r="C222" s="5" t="s">
        <v>399</v>
      </c>
      <c r="D222" s="2" t="s">
        <v>239</v>
      </c>
      <c r="E222" s="6">
        <v>0.75</v>
      </c>
      <c r="F222" s="7"/>
      <c r="G222" s="7"/>
      <c r="H222" s="2" t="s">
        <v>188</v>
      </c>
      <c r="I222" s="7"/>
      <c r="J222" s="2" t="s">
        <v>188</v>
      </c>
      <c r="K222" s="7"/>
      <c r="L222" s="2" t="s">
        <v>188</v>
      </c>
      <c r="M222" s="7"/>
    </row>
    <row r="223" spans="1:13" ht="10.5" customHeight="1" x14ac:dyDescent="0.15">
      <c r="A223" s="8" t="s">
        <v>400</v>
      </c>
      <c r="B223" s="2" t="s">
        <v>401</v>
      </c>
      <c r="C223" s="2" t="s">
        <v>402</v>
      </c>
      <c r="D223" s="2" t="s">
        <v>11</v>
      </c>
      <c r="E223" s="6">
        <v>0.03</v>
      </c>
      <c r="F223" s="2" t="s">
        <v>403</v>
      </c>
      <c r="G223" s="7"/>
      <c r="H223" s="2" t="s">
        <v>304</v>
      </c>
      <c r="I223" s="7"/>
      <c r="J223" s="2" t="s">
        <v>304</v>
      </c>
      <c r="K223" s="7"/>
      <c r="L223" s="2" t="s">
        <v>304</v>
      </c>
      <c r="M223" s="7"/>
    </row>
    <row r="224" spans="1:13" ht="10.5" customHeight="1" x14ac:dyDescent="0.15">
      <c r="A224" s="8" t="s">
        <v>400</v>
      </c>
      <c r="B224" s="2" t="s">
        <v>401</v>
      </c>
      <c r="C224" s="2" t="s">
        <v>404</v>
      </c>
      <c r="D224" s="2" t="s">
        <v>11</v>
      </c>
      <c r="E224" s="6">
        <v>0.03</v>
      </c>
      <c r="F224" s="2" t="s">
        <v>405</v>
      </c>
      <c r="G224" s="7"/>
      <c r="H224" s="2" t="s">
        <v>304</v>
      </c>
      <c r="I224" s="7"/>
      <c r="J224" s="2" t="s">
        <v>304</v>
      </c>
      <c r="K224" s="7"/>
      <c r="L224" s="2" t="s">
        <v>304</v>
      </c>
      <c r="M224" s="7"/>
    </row>
    <row r="225" spans="1:13" ht="10.5" customHeight="1" x14ac:dyDescent="0.15">
      <c r="A225" s="8" t="s">
        <v>400</v>
      </c>
      <c r="B225" s="2" t="s">
        <v>401</v>
      </c>
      <c r="C225" s="2" t="s">
        <v>406</v>
      </c>
      <c r="D225" s="2" t="s">
        <v>11</v>
      </c>
      <c r="E225" s="6">
        <v>0.02</v>
      </c>
      <c r="F225" s="2" t="s">
        <v>407</v>
      </c>
      <c r="G225" s="2" t="s">
        <v>408</v>
      </c>
      <c r="H225" s="2" t="s">
        <v>304</v>
      </c>
      <c r="I225" s="7"/>
      <c r="J225" s="2" t="s">
        <v>304</v>
      </c>
      <c r="K225" s="7"/>
      <c r="L225" s="2" t="s">
        <v>304</v>
      </c>
      <c r="M225" s="7"/>
    </row>
    <row r="226" spans="1:13" ht="10.5" customHeight="1" x14ac:dyDescent="0.15">
      <c r="A226" s="8" t="s">
        <v>400</v>
      </c>
      <c r="B226" s="2" t="s">
        <v>401</v>
      </c>
      <c r="C226" s="2" t="s">
        <v>409</v>
      </c>
      <c r="D226" s="2" t="s">
        <v>11</v>
      </c>
      <c r="E226" s="6">
        <v>0.02</v>
      </c>
      <c r="F226" s="2" t="s">
        <v>405</v>
      </c>
      <c r="G226" s="7"/>
      <c r="H226" s="2" t="s">
        <v>304</v>
      </c>
      <c r="I226" s="7"/>
      <c r="J226" s="2" t="s">
        <v>304</v>
      </c>
      <c r="K226" s="7"/>
      <c r="L226" s="2" t="s">
        <v>304</v>
      </c>
      <c r="M226" s="7"/>
    </row>
    <row r="227" spans="1:13" ht="10.5" customHeight="1" x14ac:dyDescent="0.15">
      <c r="A227" s="8" t="s">
        <v>400</v>
      </c>
      <c r="B227" s="2" t="s">
        <v>401</v>
      </c>
      <c r="C227" s="2" t="s">
        <v>410</v>
      </c>
      <c r="D227" s="2" t="s">
        <v>16</v>
      </c>
      <c r="E227" s="6">
        <v>0.01</v>
      </c>
      <c r="F227" s="2" t="s">
        <v>407</v>
      </c>
      <c r="G227" s="2" t="s">
        <v>408</v>
      </c>
      <c r="H227" s="2" t="s">
        <v>304</v>
      </c>
      <c r="I227" s="7"/>
      <c r="J227" s="2" t="s">
        <v>304</v>
      </c>
      <c r="K227" s="7"/>
      <c r="L227" s="2" t="s">
        <v>304</v>
      </c>
      <c r="M227" s="7"/>
    </row>
    <row r="228" spans="1:13" ht="10.5" customHeight="1" x14ac:dyDescent="0.15">
      <c r="A228" s="8" t="s">
        <v>400</v>
      </c>
      <c r="B228" s="2" t="s">
        <v>401</v>
      </c>
      <c r="C228" s="2" t="s">
        <v>411</v>
      </c>
      <c r="D228" s="2" t="s">
        <v>16</v>
      </c>
      <c r="E228" s="6">
        <v>0.03</v>
      </c>
      <c r="F228" s="2" t="s">
        <v>403</v>
      </c>
      <c r="G228" s="7"/>
      <c r="H228" s="2" t="s">
        <v>304</v>
      </c>
      <c r="I228" s="7"/>
      <c r="J228" s="2" t="s">
        <v>304</v>
      </c>
      <c r="K228" s="7"/>
      <c r="L228" s="2" t="s">
        <v>304</v>
      </c>
      <c r="M228" s="7"/>
    </row>
    <row r="229" spans="1:13" ht="10.5" customHeight="1" x14ac:dyDescent="0.15">
      <c r="A229" s="8" t="s">
        <v>400</v>
      </c>
      <c r="B229" s="2" t="s">
        <v>401</v>
      </c>
      <c r="C229" s="2" t="s">
        <v>411</v>
      </c>
      <c r="D229" s="2" t="s">
        <v>16</v>
      </c>
      <c r="E229" s="6">
        <v>0.25</v>
      </c>
      <c r="F229" s="2" t="s">
        <v>407</v>
      </c>
      <c r="G229" s="7"/>
      <c r="H229" s="2" t="s">
        <v>188</v>
      </c>
      <c r="I229" s="7"/>
      <c r="J229" s="2" t="s">
        <v>304</v>
      </c>
      <c r="K229" s="7"/>
      <c r="L229" s="2" t="s">
        <v>304</v>
      </c>
      <c r="M229" s="7"/>
    </row>
    <row r="230" spans="1:13" ht="10.5" customHeight="1" x14ac:dyDescent="0.15">
      <c r="A230" s="8" t="s">
        <v>400</v>
      </c>
      <c r="B230" s="2" t="s">
        <v>401</v>
      </c>
      <c r="C230" s="2" t="s">
        <v>412</v>
      </c>
      <c r="D230" s="2" t="s">
        <v>16</v>
      </c>
      <c r="E230" s="6">
        <v>0.17</v>
      </c>
      <c r="F230" s="2" t="s">
        <v>405</v>
      </c>
      <c r="G230" s="7"/>
      <c r="H230" s="2" t="s">
        <v>188</v>
      </c>
      <c r="I230" s="7"/>
      <c r="J230" s="2" t="s">
        <v>304</v>
      </c>
      <c r="K230" s="7"/>
      <c r="L230" s="2" t="s">
        <v>304</v>
      </c>
      <c r="M230" s="7"/>
    </row>
    <row r="231" spans="1:13" ht="11" customHeight="1" x14ac:dyDescent="0.15">
      <c r="A231" s="8" t="s">
        <v>400</v>
      </c>
      <c r="B231" s="2" t="s">
        <v>401</v>
      </c>
      <c r="C231" s="2" t="s">
        <v>413</v>
      </c>
      <c r="D231" s="2" t="s">
        <v>16</v>
      </c>
      <c r="E231" s="6">
        <v>0.03</v>
      </c>
      <c r="F231" s="2" t="s">
        <v>403</v>
      </c>
      <c r="G231" s="7"/>
      <c r="H231" s="2" t="s">
        <v>304</v>
      </c>
      <c r="I231" s="7"/>
      <c r="J231" s="2" t="s">
        <v>304</v>
      </c>
      <c r="K231" s="7"/>
      <c r="L231" s="2" t="s">
        <v>304</v>
      </c>
      <c r="M231" s="7"/>
    </row>
    <row r="232" spans="1:13" ht="10.5" customHeight="1" x14ac:dyDescent="0.15">
      <c r="A232" s="8" t="s">
        <v>400</v>
      </c>
      <c r="B232" s="2" t="s">
        <v>414</v>
      </c>
      <c r="C232" s="2" t="s">
        <v>415</v>
      </c>
      <c r="D232" s="2" t="s">
        <v>11</v>
      </c>
      <c r="E232" s="6">
        <v>0</v>
      </c>
      <c r="F232" s="2" t="s">
        <v>416</v>
      </c>
      <c r="G232" s="7"/>
      <c r="H232" s="2" t="s">
        <v>304</v>
      </c>
      <c r="I232" s="7"/>
      <c r="J232" s="2" t="s">
        <v>304</v>
      </c>
      <c r="K232" s="7"/>
      <c r="L232" s="2" t="s">
        <v>304</v>
      </c>
      <c r="M232" s="7"/>
    </row>
    <row r="233" spans="1:13" ht="10.5" customHeight="1" x14ac:dyDescent="0.15">
      <c r="A233" s="8" t="s">
        <v>400</v>
      </c>
      <c r="B233" s="2" t="s">
        <v>414</v>
      </c>
      <c r="C233" s="2" t="s">
        <v>417</v>
      </c>
      <c r="D233" s="2" t="s">
        <v>11</v>
      </c>
      <c r="E233" s="6">
        <v>0</v>
      </c>
      <c r="F233" s="2" t="s">
        <v>416</v>
      </c>
      <c r="G233" s="7"/>
      <c r="H233" s="2" t="s">
        <v>304</v>
      </c>
      <c r="I233" s="7"/>
      <c r="J233" s="2" t="s">
        <v>304</v>
      </c>
      <c r="K233" s="7"/>
      <c r="L233" s="2" t="s">
        <v>304</v>
      </c>
      <c r="M233" s="7"/>
    </row>
    <row r="234" spans="1:13" ht="10.5" customHeight="1" x14ac:dyDescent="0.15">
      <c r="A234" s="8" t="s">
        <v>400</v>
      </c>
      <c r="B234" s="2" t="s">
        <v>414</v>
      </c>
      <c r="C234" s="2" t="s">
        <v>418</v>
      </c>
      <c r="D234" s="2" t="s">
        <v>11</v>
      </c>
      <c r="E234" s="6">
        <v>0</v>
      </c>
      <c r="F234" s="2" t="s">
        <v>405</v>
      </c>
      <c r="G234" s="7"/>
      <c r="H234" s="2" t="s">
        <v>304</v>
      </c>
      <c r="I234" s="7"/>
      <c r="J234" s="2" t="s">
        <v>304</v>
      </c>
      <c r="K234" s="7"/>
      <c r="L234" s="2" t="s">
        <v>304</v>
      </c>
      <c r="M234" s="7"/>
    </row>
    <row r="235" spans="1:13" ht="10.5" customHeight="1" x14ac:dyDescent="0.15">
      <c r="A235" s="8" t="s">
        <v>400</v>
      </c>
      <c r="B235" s="2" t="s">
        <v>414</v>
      </c>
      <c r="C235" s="2" t="s">
        <v>419</v>
      </c>
      <c r="D235" s="2" t="s">
        <v>11</v>
      </c>
      <c r="E235" s="6">
        <v>0.63</v>
      </c>
      <c r="F235" s="2" t="s">
        <v>420</v>
      </c>
      <c r="G235" s="7"/>
      <c r="H235" s="2" t="s">
        <v>188</v>
      </c>
      <c r="I235" s="7"/>
      <c r="J235" s="2" t="s">
        <v>188</v>
      </c>
      <c r="K235" s="7"/>
      <c r="L235" s="2" t="s">
        <v>188</v>
      </c>
      <c r="M235" s="7"/>
    </row>
    <row r="236" spans="1:13" ht="10.5" customHeight="1" x14ac:dyDescent="0.15">
      <c r="A236" s="8" t="s">
        <v>400</v>
      </c>
      <c r="B236" s="2" t="s">
        <v>414</v>
      </c>
      <c r="C236" s="2" t="s">
        <v>419</v>
      </c>
      <c r="D236" s="2" t="s">
        <v>11</v>
      </c>
      <c r="E236" s="6">
        <v>0.28999999999999998</v>
      </c>
      <c r="F236" s="2" t="s">
        <v>420</v>
      </c>
      <c r="G236" s="2" t="s">
        <v>421</v>
      </c>
      <c r="H236" s="2" t="s">
        <v>188</v>
      </c>
      <c r="I236" s="7"/>
      <c r="J236" s="2" t="s">
        <v>188</v>
      </c>
      <c r="K236" s="7"/>
      <c r="L236" s="2" t="s">
        <v>188</v>
      </c>
      <c r="M236" s="7"/>
    </row>
    <row r="237" spans="1:13" ht="10.5" customHeight="1" x14ac:dyDescent="0.15">
      <c r="A237" s="8" t="s">
        <v>400</v>
      </c>
      <c r="B237" s="2" t="s">
        <v>414</v>
      </c>
      <c r="C237" s="2" t="s">
        <v>422</v>
      </c>
      <c r="D237" s="2" t="s">
        <v>11</v>
      </c>
      <c r="E237" s="6">
        <v>0.01</v>
      </c>
      <c r="F237" s="2" t="s">
        <v>423</v>
      </c>
      <c r="G237" s="2" t="s">
        <v>424</v>
      </c>
      <c r="H237" s="2" t="s">
        <v>304</v>
      </c>
      <c r="I237" s="7"/>
      <c r="J237" s="2" t="s">
        <v>304</v>
      </c>
      <c r="K237" s="7"/>
      <c r="L237" s="2" t="s">
        <v>304</v>
      </c>
      <c r="M237" s="7"/>
    </row>
    <row r="238" spans="1:13" ht="10.5" customHeight="1" x14ac:dyDescent="0.15">
      <c r="A238" s="8" t="s">
        <v>400</v>
      </c>
      <c r="B238" s="2" t="s">
        <v>414</v>
      </c>
      <c r="C238" s="2" t="s">
        <v>425</v>
      </c>
      <c r="D238" s="2" t="s">
        <v>11</v>
      </c>
      <c r="E238" s="6">
        <v>0.01</v>
      </c>
      <c r="F238" s="2" t="s">
        <v>416</v>
      </c>
      <c r="G238" s="7"/>
      <c r="H238" s="2" t="s">
        <v>304</v>
      </c>
      <c r="I238" s="7"/>
      <c r="J238" s="2" t="s">
        <v>304</v>
      </c>
      <c r="K238" s="7"/>
      <c r="L238" s="2" t="s">
        <v>304</v>
      </c>
      <c r="M238" s="7"/>
    </row>
    <row r="239" spans="1:13" ht="10.5" customHeight="1" x14ac:dyDescent="0.15">
      <c r="A239" s="8" t="s">
        <v>400</v>
      </c>
      <c r="B239" s="2" t="s">
        <v>414</v>
      </c>
      <c r="C239" s="2" t="s">
        <v>426</v>
      </c>
      <c r="D239" s="2" t="s">
        <v>16</v>
      </c>
      <c r="E239" s="6">
        <v>0.02</v>
      </c>
      <c r="F239" s="2" t="s">
        <v>416</v>
      </c>
      <c r="G239" s="7"/>
      <c r="H239" s="2" t="s">
        <v>304</v>
      </c>
      <c r="I239" s="7"/>
      <c r="J239" s="2" t="s">
        <v>304</v>
      </c>
      <c r="K239" s="7"/>
      <c r="L239" s="2" t="s">
        <v>304</v>
      </c>
      <c r="M239" s="7"/>
    </row>
    <row r="240" spans="1:13" ht="10.5" customHeight="1" x14ac:dyDescent="0.15">
      <c r="A240" s="8" t="s">
        <v>400</v>
      </c>
      <c r="B240" s="2" t="s">
        <v>414</v>
      </c>
      <c r="C240" s="2" t="s">
        <v>427</v>
      </c>
      <c r="D240" s="2" t="s">
        <v>16</v>
      </c>
      <c r="E240" s="6">
        <v>0</v>
      </c>
      <c r="F240" s="2" t="s">
        <v>428</v>
      </c>
      <c r="G240" s="2" t="s">
        <v>429</v>
      </c>
      <c r="H240" s="2" t="s">
        <v>304</v>
      </c>
      <c r="I240" s="7"/>
      <c r="J240" s="2" t="s">
        <v>304</v>
      </c>
      <c r="K240" s="7"/>
      <c r="L240" s="2" t="s">
        <v>304</v>
      </c>
      <c r="M240" s="7"/>
    </row>
    <row r="241" spans="1:13" ht="10.5" customHeight="1" x14ac:dyDescent="0.15">
      <c r="A241" s="8" t="s">
        <v>400</v>
      </c>
      <c r="B241" s="2" t="s">
        <v>414</v>
      </c>
      <c r="C241" s="2" t="s">
        <v>430</v>
      </c>
      <c r="D241" s="2" t="s">
        <v>16</v>
      </c>
      <c r="E241" s="6">
        <v>0.01</v>
      </c>
      <c r="F241" s="2" t="s">
        <v>405</v>
      </c>
      <c r="G241" s="7"/>
      <c r="H241" s="2" t="s">
        <v>304</v>
      </c>
      <c r="I241" s="7"/>
      <c r="J241" s="2" t="s">
        <v>304</v>
      </c>
      <c r="K241" s="7"/>
      <c r="L241" s="2" t="s">
        <v>304</v>
      </c>
      <c r="M241" s="7"/>
    </row>
    <row r="242" spans="1:13" ht="10.5" customHeight="1" x14ac:dyDescent="0.15">
      <c r="A242" s="8" t="s">
        <v>400</v>
      </c>
      <c r="B242" s="2" t="s">
        <v>414</v>
      </c>
      <c r="C242" s="2" t="s">
        <v>431</v>
      </c>
      <c r="D242" s="2" t="s">
        <v>16</v>
      </c>
      <c r="E242" s="6">
        <v>0.02</v>
      </c>
      <c r="F242" s="2" t="s">
        <v>416</v>
      </c>
      <c r="G242" s="7"/>
      <c r="H242" s="2" t="s">
        <v>304</v>
      </c>
      <c r="I242" s="7"/>
      <c r="J242" s="2" t="s">
        <v>304</v>
      </c>
      <c r="K242" s="7"/>
      <c r="L242" s="2" t="s">
        <v>304</v>
      </c>
      <c r="M242" s="7"/>
    </row>
    <row r="243" spans="1:13" ht="10.5" customHeight="1" x14ac:dyDescent="0.15">
      <c r="A243" s="8" t="s">
        <v>400</v>
      </c>
      <c r="B243" s="2" t="s">
        <v>414</v>
      </c>
      <c r="C243" s="2" t="s">
        <v>432</v>
      </c>
      <c r="D243" s="2" t="s">
        <v>16</v>
      </c>
      <c r="E243" s="6">
        <v>0.6</v>
      </c>
      <c r="F243" s="2" t="s">
        <v>433</v>
      </c>
      <c r="G243" s="7"/>
      <c r="H243" s="2" t="s">
        <v>188</v>
      </c>
      <c r="I243" s="7"/>
      <c r="J243" s="2" t="s">
        <v>188</v>
      </c>
      <c r="K243" s="7"/>
      <c r="L243" s="2" t="s">
        <v>188</v>
      </c>
      <c r="M243" s="2" t="s">
        <v>304</v>
      </c>
    </row>
    <row r="244" spans="1:13" ht="11" customHeight="1" x14ac:dyDescent="0.15">
      <c r="A244" s="8" t="s">
        <v>400</v>
      </c>
      <c r="B244" s="2" t="s">
        <v>414</v>
      </c>
      <c r="C244" s="2" t="s">
        <v>434</v>
      </c>
      <c r="D244" s="2" t="s">
        <v>16</v>
      </c>
      <c r="E244" s="6">
        <v>0.47</v>
      </c>
      <c r="F244" s="2" t="s">
        <v>435</v>
      </c>
      <c r="G244" s="7"/>
      <c r="H244" s="2" t="s">
        <v>188</v>
      </c>
      <c r="I244" s="7"/>
      <c r="J244" s="2" t="s">
        <v>188</v>
      </c>
      <c r="K244" s="7"/>
      <c r="L244" s="2" t="s">
        <v>304</v>
      </c>
      <c r="M244" s="7"/>
    </row>
    <row r="245" spans="1:13" ht="10.5" customHeight="1" x14ac:dyDescent="0.15">
      <c r="A245" s="8" t="s">
        <v>400</v>
      </c>
      <c r="B245" s="2" t="s">
        <v>414</v>
      </c>
      <c r="C245" s="2" t="s">
        <v>436</v>
      </c>
      <c r="D245" s="2" t="s">
        <v>16</v>
      </c>
      <c r="E245" s="6">
        <v>0.39</v>
      </c>
      <c r="F245" s="2" t="s">
        <v>437</v>
      </c>
      <c r="G245" s="7"/>
      <c r="H245" s="2" t="s">
        <v>188</v>
      </c>
      <c r="I245" s="7"/>
      <c r="J245" s="2" t="s">
        <v>304</v>
      </c>
      <c r="K245" s="7"/>
      <c r="L245" s="2" t="s">
        <v>304</v>
      </c>
      <c r="M245" s="7"/>
    </row>
    <row r="246" spans="1:13" ht="10.5" customHeight="1" x14ac:dyDescent="0.15">
      <c r="A246" s="8" t="s">
        <v>400</v>
      </c>
      <c r="B246" s="2" t="s">
        <v>414</v>
      </c>
      <c r="C246" s="2" t="s">
        <v>438</v>
      </c>
      <c r="D246" s="2" t="s">
        <v>11</v>
      </c>
      <c r="E246" s="6">
        <v>0</v>
      </c>
      <c r="F246" s="2" t="s">
        <v>416</v>
      </c>
      <c r="G246" s="7"/>
      <c r="H246" s="2" t="s">
        <v>304</v>
      </c>
      <c r="I246" s="7"/>
      <c r="J246" s="2" t="s">
        <v>304</v>
      </c>
      <c r="K246" s="7"/>
      <c r="L246" s="2" t="s">
        <v>304</v>
      </c>
      <c r="M246" s="7"/>
    </row>
    <row r="247" spans="1:13" ht="10.5" customHeight="1" x14ac:dyDescent="0.15">
      <c r="A247" s="8" t="s">
        <v>400</v>
      </c>
      <c r="B247" s="2" t="s">
        <v>414</v>
      </c>
      <c r="C247" s="2" t="s">
        <v>439</v>
      </c>
      <c r="D247" s="2" t="s">
        <v>11</v>
      </c>
      <c r="E247" s="6">
        <v>0</v>
      </c>
      <c r="F247" s="2" t="s">
        <v>416</v>
      </c>
      <c r="G247" s="7"/>
      <c r="H247" s="2" t="s">
        <v>304</v>
      </c>
      <c r="I247" s="7"/>
      <c r="J247" s="2" t="s">
        <v>304</v>
      </c>
      <c r="K247" s="7"/>
      <c r="L247" s="2" t="s">
        <v>304</v>
      </c>
      <c r="M247" s="7"/>
    </row>
    <row r="248" spans="1:13" ht="10.5" customHeight="1" x14ac:dyDescent="0.15">
      <c r="A248" s="8" t="s">
        <v>400</v>
      </c>
      <c r="B248" s="2" t="s">
        <v>414</v>
      </c>
      <c r="C248" s="2" t="s">
        <v>440</v>
      </c>
      <c r="D248" s="2" t="s">
        <v>16</v>
      </c>
      <c r="E248" s="6">
        <v>0.15</v>
      </c>
      <c r="F248" s="2" t="s">
        <v>441</v>
      </c>
      <c r="G248" s="2" t="s">
        <v>359</v>
      </c>
      <c r="H248" s="2" t="s">
        <v>60</v>
      </c>
      <c r="I248" s="7"/>
      <c r="J248" s="2" t="s">
        <v>304</v>
      </c>
      <c r="K248" s="7"/>
      <c r="L248" s="2" t="s">
        <v>304</v>
      </c>
      <c r="M248" s="7"/>
    </row>
    <row r="249" spans="1:13" ht="10.5" customHeight="1" x14ac:dyDescent="0.15">
      <c r="A249" s="8" t="s">
        <v>400</v>
      </c>
      <c r="B249" s="2" t="s">
        <v>414</v>
      </c>
      <c r="C249" s="2" t="s">
        <v>440</v>
      </c>
      <c r="D249" s="2" t="s">
        <v>16</v>
      </c>
      <c r="E249" s="6">
        <v>0.55000000000000004</v>
      </c>
      <c r="F249" s="2" t="s">
        <v>317</v>
      </c>
      <c r="G249" s="7"/>
      <c r="H249" s="2" t="s">
        <v>188</v>
      </c>
      <c r="I249" s="7"/>
      <c r="J249" s="2" t="s">
        <v>188</v>
      </c>
      <c r="K249" s="7"/>
      <c r="L249" s="2" t="s">
        <v>188</v>
      </c>
      <c r="M249" s="7"/>
    </row>
    <row r="250" spans="1:13" ht="10.5" customHeight="1" x14ac:dyDescent="0.15">
      <c r="A250" s="8" t="s">
        <v>400</v>
      </c>
      <c r="B250" s="2" t="s">
        <v>414</v>
      </c>
      <c r="C250" s="2" t="s">
        <v>440</v>
      </c>
      <c r="D250" s="2" t="s">
        <v>16</v>
      </c>
      <c r="E250" s="6">
        <v>0.01</v>
      </c>
      <c r="F250" s="2" t="s">
        <v>416</v>
      </c>
      <c r="G250" s="7"/>
      <c r="H250" s="2" t="s">
        <v>304</v>
      </c>
      <c r="I250" s="7"/>
      <c r="J250" s="2" t="s">
        <v>304</v>
      </c>
      <c r="K250" s="7"/>
      <c r="L250" s="2" t="s">
        <v>304</v>
      </c>
      <c r="M250" s="7"/>
    </row>
    <row r="251" spans="1:13" ht="10.5" customHeight="1" x14ac:dyDescent="0.15">
      <c r="A251" s="8" t="s">
        <v>400</v>
      </c>
      <c r="B251" s="2" t="s">
        <v>414</v>
      </c>
      <c r="C251" s="2" t="s">
        <v>442</v>
      </c>
      <c r="D251" s="2" t="s">
        <v>16</v>
      </c>
      <c r="E251" s="6">
        <v>0.01</v>
      </c>
      <c r="F251" s="2" t="s">
        <v>403</v>
      </c>
      <c r="G251" s="7"/>
      <c r="H251" s="2" t="s">
        <v>304</v>
      </c>
      <c r="I251" s="7"/>
      <c r="J251" s="2" t="s">
        <v>304</v>
      </c>
      <c r="K251" s="7"/>
      <c r="L251" s="2" t="s">
        <v>304</v>
      </c>
      <c r="M251" s="7"/>
    </row>
    <row r="252" spans="1:13" ht="10.5" customHeight="1" x14ac:dyDescent="0.15">
      <c r="A252" s="8" t="s">
        <v>400</v>
      </c>
      <c r="B252" s="2" t="s">
        <v>414</v>
      </c>
      <c r="C252" s="2" t="s">
        <v>443</v>
      </c>
      <c r="D252" s="2" t="s">
        <v>16</v>
      </c>
      <c r="E252" s="6">
        <v>0</v>
      </c>
      <c r="F252" s="2" t="s">
        <v>416</v>
      </c>
      <c r="G252" s="7"/>
      <c r="H252" s="2" t="s">
        <v>304</v>
      </c>
      <c r="I252" s="7"/>
      <c r="J252" s="2" t="s">
        <v>304</v>
      </c>
      <c r="K252" s="7"/>
      <c r="L252" s="2" t="s">
        <v>304</v>
      </c>
      <c r="M252" s="7"/>
    </row>
    <row r="253" spans="1:13" ht="10.5" customHeight="1" x14ac:dyDescent="0.15">
      <c r="A253" s="8" t="s">
        <v>400</v>
      </c>
      <c r="B253" s="2" t="s">
        <v>414</v>
      </c>
      <c r="C253" s="2" t="s">
        <v>444</v>
      </c>
      <c r="D253" s="2" t="s">
        <v>16</v>
      </c>
      <c r="E253" s="6">
        <v>0.01</v>
      </c>
      <c r="F253" s="2" t="s">
        <v>416</v>
      </c>
      <c r="G253" s="7"/>
      <c r="H253" s="2" t="s">
        <v>304</v>
      </c>
      <c r="I253" s="7"/>
      <c r="J253" s="2" t="s">
        <v>304</v>
      </c>
      <c r="K253" s="7"/>
      <c r="L253" s="2" t="s">
        <v>304</v>
      </c>
      <c r="M253" s="7"/>
    </row>
    <row r="254" spans="1:13" ht="10.5" customHeight="1" x14ac:dyDescent="0.15">
      <c r="A254" s="5" t="s">
        <v>445</v>
      </c>
      <c r="B254" s="2" t="s">
        <v>446</v>
      </c>
      <c r="C254" s="3" t="s">
        <v>447</v>
      </c>
      <c r="D254" s="2" t="s">
        <v>16</v>
      </c>
      <c r="E254" s="6">
        <v>0</v>
      </c>
      <c r="F254" s="2" t="s">
        <v>448</v>
      </c>
      <c r="G254" s="2" t="s">
        <v>174</v>
      </c>
      <c r="H254" s="2" t="s">
        <v>132</v>
      </c>
      <c r="I254" s="7"/>
      <c r="J254" s="2" t="s">
        <v>132</v>
      </c>
      <c r="K254" s="7"/>
      <c r="L254" s="2" t="s">
        <v>13</v>
      </c>
      <c r="M254" s="7"/>
    </row>
    <row r="255" spans="1:13" ht="10.5" customHeight="1" x14ac:dyDescent="0.15">
      <c r="A255" s="5" t="s">
        <v>445</v>
      </c>
      <c r="B255" s="2" t="s">
        <v>446</v>
      </c>
      <c r="C255" s="3" t="s">
        <v>449</v>
      </c>
      <c r="D255" s="2" t="s">
        <v>16</v>
      </c>
      <c r="E255" s="6">
        <v>0</v>
      </c>
      <c r="F255" s="2" t="s">
        <v>448</v>
      </c>
      <c r="G255" s="2" t="s">
        <v>174</v>
      </c>
      <c r="H255" s="2" t="s">
        <v>132</v>
      </c>
      <c r="I255" s="7"/>
      <c r="J255" s="2" t="s">
        <v>132</v>
      </c>
      <c r="K255" s="7"/>
      <c r="L255" s="2" t="s">
        <v>13</v>
      </c>
      <c r="M255" s="7"/>
    </row>
    <row r="256" spans="1:13" ht="11" customHeight="1" x14ac:dyDescent="0.15">
      <c r="A256" s="5" t="s">
        <v>445</v>
      </c>
      <c r="B256" s="2" t="s">
        <v>446</v>
      </c>
      <c r="C256" s="3" t="s">
        <v>450</v>
      </c>
      <c r="D256" s="2" t="s">
        <v>16</v>
      </c>
      <c r="E256" s="6">
        <v>0</v>
      </c>
      <c r="F256" s="2" t="s">
        <v>451</v>
      </c>
      <c r="G256" s="2" t="s">
        <v>452</v>
      </c>
      <c r="H256" s="2" t="s">
        <v>132</v>
      </c>
      <c r="I256" s="7"/>
      <c r="J256" s="2" t="s">
        <v>132</v>
      </c>
      <c r="K256" s="7"/>
      <c r="L256" s="2" t="s">
        <v>13</v>
      </c>
      <c r="M256" s="7"/>
    </row>
    <row r="257" spans="1:13" ht="10.5" customHeight="1" x14ac:dyDescent="0.15">
      <c r="A257" s="5" t="s">
        <v>445</v>
      </c>
      <c r="B257" s="2" t="s">
        <v>446</v>
      </c>
      <c r="C257" s="5" t="s">
        <v>453</v>
      </c>
      <c r="D257" s="2" t="s">
        <v>11</v>
      </c>
      <c r="E257" s="6">
        <v>0.08</v>
      </c>
      <c r="F257" s="2" t="s">
        <v>23</v>
      </c>
      <c r="G257" s="2" t="s">
        <v>454</v>
      </c>
      <c r="H257" s="2" t="s">
        <v>132</v>
      </c>
      <c r="I257" s="7"/>
      <c r="J257" s="2" t="s">
        <v>132</v>
      </c>
      <c r="K257" s="7"/>
      <c r="L257" s="2" t="s">
        <v>13</v>
      </c>
      <c r="M257" s="7"/>
    </row>
    <row r="258" spans="1:13" ht="10.5" customHeight="1" x14ac:dyDescent="0.15">
      <c r="A258" s="5" t="s">
        <v>445</v>
      </c>
      <c r="B258" s="2" t="s">
        <v>446</v>
      </c>
      <c r="C258" s="5" t="s">
        <v>455</v>
      </c>
      <c r="D258" s="2" t="s">
        <v>11</v>
      </c>
      <c r="E258" s="6">
        <v>0.08</v>
      </c>
      <c r="F258" s="2" t="s">
        <v>23</v>
      </c>
      <c r="G258" s="2" t="s">
        <v>454</v>
      </c>
      <c r="H258" s="2" t="s">
        <v>132</v>
      </c>
      <c r="I258" s="7"/>
      <c r="J258" s="2" t="s">
        <v>132</v>
      </c>
      <c r="K258" s="7"/>
      <c r="L258" s="2" t="s">
        <v>13</v>
      </c>
      <c r="M258" s="7"/>
    </row>
    <row r="259" spans="1:13" ht="10.5" customHeight="1" x14ac:dyDescent="0.15">
      <c r="A259" s="5" t="s">
        <v>445</v>
      </c>
      <c r="B259" s="2" t="s">
        <v>446</v>
      </c>
      <c r="C259" s="5" t="s">
        <v>456</v>
      </c>
      <c r="D259" s="2" t="s">
        <v>11</v>
      </c>
      <c r="E259" s="6">
        <v>0.08</v>
      </c>
      <c r="F259" s="2" t="s">
        <v>23</v>
      </c>
      <c r="G259" s="2" t="s">
        <v>454</v>
      </c>
      <c r="H259" s="2" t="s">
        <v>132</v>
      </c>
      <c r="I259" s="7"/>
      <c r="J259" s="2" t="s">
        <v>132</v>
      </c>
      <c r="K259" s="7"/>
      <c r="L259" s="2" t="s">
        <v>13</v>
      </c>
      <c r="M259" s="7"/>
    </row>
    <row r="260" spans="1:13" ht="10.5" customHeight="1" x14ac:dyDescent="0.15">
      <c r="A260" s="5" t="s">
        <v>445</v>
      </c>
      <c r="B260" s="2" t="s">
        <v>446</v>
      </c>
      <c r="C260" s="5" t="s">
        <v>457</v>
      </c>
      <c r="D260" s="2" t="s">
        <v>11</v>
      </c>
      <c r="E260" s="6">
        <v>0.08</v>
      </c>
      <c r="F260" s="2" t="s">
        <v>23</v>
      </c>
      <c r="G260" s="2" t="s">
        <v>454</v>
      </c>
      <c r="H260" s="2" t="s">
        <v>132</v>
      </c>
      <c r="I260" s="7"/>
      <c r="J260" s="2" t="s">
        <v>132</v>
      </c>
      <c r="K260" s="7"/>
      <c r="L260" s="2" t="s">
        <v>13</v>
      </c>
      <c r="M260" s="7"/>
    </row>
    <row r="261" spans="1:13" ht="10.5" customHeight="1" x14ac:dyDescent="0.15">
      <c r="A261" s="5" t="s">
        <v>445</v>
      </c>
      <c r="B261" s="2" t="s">
        <v>446</v>
      </c>
      <c r="C261" s="3" t="s">
        <v>458</v>
      </c>
      <c r="D261" s="2" t="s">
        <v>16</v>
      </c>
      <c r="E261" s="6">
        <v>0</v>
      </c>
      <c r="F261" s="2" t="s">
        <v>459</v>
      </c>
      <c r="G261" s="7"/>
      <c r="H261" s="2" t="s">
        <v>158</v>
      </c>
      <c r="I261" s="7"/>
      <c r="J261" s="2" t="s">
        <v>460</v>
      </c>
      <c r="K261" s="7"/>
      <c r="L261" s="2" t="s">
        <v>460</v>
      </c>
      <c r="M261" s="7"/>
    </row>
    <row r="262" spans="1:13" ht="10.5" customHeight="1" x14ac:dyDescent="0.15">
      <c r="A262" s="5" t="s">
        <v>445</v>
      </c>
      <c r="B262" s="2" t="s">
        <v>446</v>
      </c>
      <c r="C262" s="4" t="s">
        <v>461</v>
      </c>
      <c r="D262" s="2" t="s">
        <v>16</v>
      </c>
      <c r="E262" s="6">
        <v>0</v>
      </c>
      <c r="F262" s="2" t="s">
        <v>459</v>
      </c>
      <c r="G262" s="7"/>
      <c r="H262" s="2" t="s">
        <v>158</v>
      </c>
      <c r="I262" s="7"/>
      <c r="J262" s="2" t="s">
        <v>460</v>
      </c>
      <c r="K262" s="7"/>
      <c r="L262" s="2" t="s">
        <v>460</v>
      </c>
      <c r="M262" s="7"/>
    </row>
    <row r="263" spans="1:13" ht="10.5" customHeight="1" x14ac:dyDescent="0.15">
      <c r="A263" s="5" t="s">
        <v>445</v>
      </c>
      <c r="B263" s="2" t="s">
        <v>446</v>
      </c>
      <c r="C263" s="2" t="s">
        <v>462</v>
      </c>
      <c r="D263" s="2" t="s">
        <v>11</v>
      </c>
      <c r="E263" s="6">
        <v>0.04</v>
      </c>
      <c r="F263" s="2" t="s">
        <v>20</v>
      </c>
      <c r="G263" s="2" t="s">
        <v>463</v>
      </c>
      <c r="H263" s="2" t="s">
        <v>132</v>
      </c>
      <c r="I263" s="7"/>
      <c r="J263" s="2" t="s">
        <v>132</v>
      </c>
      <c r="K263" s="7"/>
      <c r="L263" s="2" t="s">
        <v>13</v>
      </c>
      <c r="M263" s="7"/>
    </row>
    <row r="264" spans="1:13" ht="10.5" customHeight="1" x14ac:dyDescent="0.15">
      <c r="A264" s="5" t="s">
        <v>445</v>
      </c>
      <c r="B264" s="2" t="s">
        <v>446</v>
      </c>
      <c r="C264" s="2" t="s">
        <v>464</v>
      </c>
      <c r="D264" s="2" t="s">
        <v>11</v>
      </c>
      <c r="E264" s="6">
        <v>0.04</v>
      </c>
      <c r="F264" s="2" t="s">
        <v>465</v>
      </c>
      <c r="G264" s="2" t="s">
        <v>40</v>
      </c>
      <c r="H264" s="2" t="s">
        <v>132</v>
      </c>
      <c r="I264" s="7"/>
      <c r="J264" s="2" t="s">
        <v>132</v>
      </c>
      <c r="K264" s="7"/>
      <c r="L264" s="2" t="s">
        <v>13</v>
      </c>
      <c r="M264" s="7"/>
    </row>
    <row r="265" spans="1:13" ht="10.5" customHeight="1" x14ac:dyDescent="0.15">
      <c r="A265" s="5" t="s">
        <v>445</v>
      </c>
      <c r="B265" s="2" t="s">
        <v>466</v>
      </c>
      <c r="C265" s="2" t="s">
        <v>467</v>
      </c>
      <c r="D265" s="2" t="s">
        <v>16</v>
      </c>
      <c r="E265" s="6">
        <v>0.01</v>
      </c>
      <c r="F265" s="2" t="s">
        <v>468</v>
      </c>
      <c r="G265" s="2" t="s">
        <v>49</v>
      </c>
      <c r="H265" s="2" t="s">
        <v>78</v>
      </c>
      <c r="I265" s="7"/>
      <c r="J265" s="2" t="s">
        <v>132</v>
      </c>
      <c r="K265" s="7"/>
      <c r="L265" s="2" t="s">
        <v>13</v>
      </c>
      <c r="M265" s="7"/>
    </row>
    <row r="266" spans="1:13" ht="10.5" customHeight="1" x14ac:dyDescent="0.15">
      <c r="A266" s="5" t="s">
        <v>445</v>
      </c>
      <c r="B266" s="2" t="s">
        <v>466</v>
      </c>
      <c r="C266" s="2" t="s">
        <v>469</v>
      </c>
      <c r="D266" s="2" t="s">
        <v>16</v>
      </c>
      <c r="E266" s="6">
        <v>0.01</v>
      </c>
      <c r="F266" s="2" t="s">
        <v>468</v>
      </c>
      <c r="G266" s="2" t="s">
        <v>49</v>
      </c>
      <c r="H266" s="2" t="s">
        <v>78</v>
      </c>
      <c r="I266" s="7"/>
      <c r="J266" s="2" t="s">
        <v>132</v>
      </c>
      <c r="K266" s="7"/>
      <c r="L266" s="2" t="s">
        <v>13</v>
      </c>
      <c r="M266" s="7"/>
    </row>
    <row r="267" spans="1:13" ht="10.5" customHeight="1" x14ac:dyDescent="0.15">
      <c r="A267" s="5" t="s">
        <v>445</v>
      </c>
      <c r="B267" s="2" t="s">
        <v>466</v>
      </c>
      <c r="C267" s="2" t="s">
        <v>470</v>
      </c>
      <c r="D267" s="2" t="s">
        <v>16</v>
      </c>
      <c r="E267" s="6">
        <v>0.01</v>
      </c>
      <c r="F267" s="2" t="s">
        <v>468</v>
      </c>
      <c r="G267" s="2" t="s">
        <v>49</v>
      </c>
      <c r="H267" s="2" t="s">
        <v>78</v>
      </c>
      <c r="I267" s="7"/>
      <c r="J267" s="2" t="s">
        <v>132</v>
      </c>
      <c r="K267" s="7"/>
      <c r="L267" s="2" t="s">
        <v>13</v>
      </c>
      <c r="M267" s="7"/>
    </row>
    <row r="268" spans="1:13" ht="10.5" customHeight="1" x14ac:dyDescent="0.15">
      <c r="A268" s="5" t="s">
        <v>445</v>
      </c>
      <c r="B268" s="2" t="s">
        <v>466</v>
      </c>
      <c r="C268" s="2" t="s">
        <v>471</v>
      </c>
      <c r="D268" s="2" t="s">
        <v>16</v>
      </c>
      <c r="E268" s="6">
        <v>0.01</v>
      </c>
      <c r="F268" s="2" t="s">
        <v>472</v>
      </c>
      <c r="G268" s="2" t="s">
        <v>46</v>
      </c>
      <c r="H268" s="2" t="s">
        <v>78</v>
      </c>
      <c r="I268" s="7"/>
      <c r="J268" s="2" t="s">
        <v>13</v>
      </c>
      <c r="K268" s="7"/>
      <c r="L268" s="2" t="s">
        <v>13</v>
      </c>
      <c r="M268" s="7"/>
    </row>
    <row r="269" spans="1:13" ht="10.5" customHeight="1" x14ac:dyDescent="0.15">
      <c r="A269" s="5" t="s">
        <v>445</v>
      </c>
      <c r="B269" s="2" t="s">
        <v>466</v>
      </c>
      <c r="C269" s="5" t="s">
        <v>473</v>
      </c>
      <c r="D269" s="2" t="s">
        <v>16</v>
      </c>
      <c r="E269" s="6">
        <v>0</v>
      </c>
      <c r="F269" s="2" t="s">
        <v>474</v>
      </c>
      <c r="G269" s="2" t="s">
        <v>475</v>
      </c>
      <c r="H269" s="2" t="s">
        <v>78</v>
      </c>
      <c r="I269" s="7"/>
      <c r="J269" s="2" t="s">
        <v>132</v>
      </c>
      <c r="K269" s="7"/>
      <c r="L269" s="2" t="s">
        <v>13</v>
      </c>
      <c r="M269" s="7"/>
    </row>
    <row r="270" spans="1:13" ht="10.5" customHeight="1" x14ac:dyDescent="0.15">
      <c r="A270" s="5" t="s">
        <v>445</v>
      </c>
      <c r="B270" s="2" t="s">
        <v>466</v>
      </c>
      <c r="C270" s="5" t="s">
        <v>476</v>
      </c>
      <c r="D270" s="2" t="s">
        <v>16</v>
      </c>
      <c r="E270" s="6">
        <v>0</v>
      </c>
      <c r="F270" s="2" t="s">
        <v>474</v>
      </c>
      <c r="G270" s="2" t="s">
        <v>475</v>
      </c>
      <c r="H270" s="2" t="s">
        <v>78</v>
      </c>
      <c r="I270" s="7"/>
      <c r="J270" s="2" t="s">
        <v>132</v>
      </c>
      <c r="K270" s="7"/>
      <c r="L270" s="2" t="s">
        <v>13</v>
      </c>
      <c r="M270" s="7"/>
    </row>
    <row r="271" spans="1:13" ht="10.5" customHeight="1" x14ac:dyDescent="0.15">
      <c r="A271" s="5" t="s">
        <v>445</v>
      </c>
      <c r="B271" s="2" t="s">
        <v>466</v>
      </c>
      <c r="C271" s="2" t="s">
        <v>477</v>
      </c>
      <c r="D271" s="2" t="s">
        <v>16</v>
      </c>
      <c r="E271" s="6">
        <v>7.0000000000000007E-2</v>
      </c>
      <c r="F271" s="2" t="s">
        <v>465</v>
      </c>
      <c r="G271" s="7"/>
      <c r="H271" s="2" t="s">
        <v>132</v>
      </c>
      <c r="I271" s="7"/>
      <c r="J271" s="2" t="s">
        <v>132</v>
      </c>
      <c r="K271" s="7"/>
      <c r="L271" s="2" t="s">
        <v>188</v>
      </c>
      <c r="M271" s="7"/>
    </row>
    <row r="272" spans="1:13" ht="10.5" customHeight="1" x14ac:dyDescent="0.15">
      <c r="A272" s="5" t="s">
        <v>445</v>
      </c>
      <c r="B272" s="2" t="s">
        <v>466</v>
      </c>
      <c r="C272" s="3" t="s">
        <v>478</v>
      </c>
      <c r="D272" s="2" t="s">
        <v>16</v>
      </c>
      <c r="E272" s="6">
        <v>0.05</v>
      </c>
      <c r="F272" s="2" t="s">
        <v>479</v>
      </c>
      <c r="G272" s="2" t="s">
        <v>174</v>
      </c>
      <c r="H272" s="2" t="s">
        <v>132</v>
      </c>
      <c r="I272" s="7"/>
      <c r="J272" s="2" t="s">
        <v>132</v>
      </c>
      <c r="K272" s="7"/>
      <c r="L272" s="2" t="s">
        <v>13</v>
      </c>
      <c r="M272" s="7"/>
    </row>
    <row r="273" spans="1:13" ht="11" customHeight="1" x14ac:dyDescent="0.15">
      <c r="A273" s="5" t="s">
        <v>445</v>
      </c>
      <c r="B273" s="2" t="s">
        <v>466</v>
      </c>
      <c r="C273" s="3" t="s">
        <v>480</v>
      </c>
      <c r="D273" s="2" t="s">
        <v>16</v>
      </c>
      <c r="E273" s="6">
        <v>0.05</v>
      </c>
      <c r="F273" s="2" t="s">
        <v>481</v>
      </c>
      <c r="G273" s="2" t="s">
        <v>482</v>
      </c>
      <c r="H273" s="2" t="s">
        <v>132</v>
      </c>
      <c r="I273" s="7"/>
      <c r="J273" s="2" t="s">
        <v>132</v>
      </c>
      <c r="K273" s="7"/>
      <c r="L273" s="2" t="s">
        <v>13</v>
      </c>
      <c r="M273" s="7"/>
    </row>
    <row r="274" spans="1:13" ht="10.5" customHeight="1" x14ac:dyDescent="0.15">
      <c r="A274" s="5" t="s">
        <v>445</v>
      </c>
      <c r="B274" s="2" t="s">
        <v>466</v>
      </c>
      <c r="C274" s="3" t="s">
        <v>483</v>
      </c>
      <c r="D274" s="2" t="s">
        <v>16</v>
      </c>
      <c r="E274" s="6">
        <v>0.05</v>
      </c>
      <c r="F274" s="2" t="s">
        <v>479</v>
      </c>
      <c r="G274" s="2" t="s">
        <v>174</v>
      </c>
      <c r="H274" s="2" t="s">
        <v>132</v>
      </c>
      <c r="I274" s="7"/>
      <c r="J274" s="2" t="s">
        <v>132</v>
      </c>
      <c r="K274" s="7"/>
      <c r="L274" s="2" t="s">
        <v>13</v>
      </c>
      <c r="M274" s="7"/>
    </row>
    <row r="275" spans="1:13" ht="10.5" customHeight="1" x14ac:dyDescent="0.15">
      <c r="A275" s="5" t="s">
        <v>445</v>
      </c>
      <c r="B275" s="2" t="s">
        <v>466</v>
      </c>
      <c r="C275" s="3" t="s">
        <v>483</v>
      </c>
      <c r="D275" s="2" t="s">
        <v>16</v>
      </c>
      <c r="E275" s="6">
        <v>0.05</v>
      </c>
      <c r="F275" s="2" t="s">
        <v>481</v>
      </c>
      <c r="G275" s="2" t="s">
        <v>482</v>
      </c>
      <c r="H275" s="2" t="s">
        <v>132</v>
      </c>
      <c r="I275" s="7"/>
      <c r="J275" s="2" t="s">
        <v>132</v>
      </c>
      <c r="K275" s="7"/>
      <c r="L275" s="2" t="s">
        <v>13</v>
      </c>
      <c r="M275" s="7"/>
    </row>
    <row r="276" spans="1:13" ht="10.5" customHeight="1" x14ac:dyDescent="0.15">
      <c r="A276" s="5" t="s">
        <v>445</v>
      </c>
      <c r="B276" s="2" t="s">
        <v>466</v>
      </c>
      <c r="C276" s="3" t="s">
        <v>484</v>
      </c>
      <c r="D276" s="2" t="s">
        <v>16</v>
      </c>
      <c r="E276" s="6">
        <v>0.05</v>
      </c>
      <c r="F276" s="2" t="s">
        <v>465</v>
      </c>
      <c r="G276" s="2" t="s">
        <v>46</v>
      </c>
      <c r="H276" s="2" t="s">
        <v>132</v>
      </c>
      <c r="I276" s="7"/>
      <c r="J276" s="2" t="s">
        <v>13</v>
      </c>
      <c r="K276" s="7"/>
      <c r="L276" s="2" t="s">
        <v>13</v>
      </c>
      <c r="M276" s="7"/>
    </row>
    <row r="277" spans="1:13" ht="10.5" customHeight="1" x14ac:dyDescent="0.15">
      <c r="A277" s="5" t="s">
        <v>445</v>
      </c>
      <c r="B277" s="2" t="s">
        <v>466</v>
      </c>
      <c r="C277" s="3" t="s">
        <v>485</v>
      </c>
      <c r="D277" s="2" t="s">
        <v>16</v>
      </c>
      <c r="E277" s="6">
        <v>0.05</v>
      </c>
      <c r="F277" s="2" t="s">
        <v>465</v>
      </c>
      <c r="G277" s="2" t="s">
        <v>46</v>
      </c>
      <c r="H277" s="2" t="s">
        <v>132</v>
      </c>
      <c r="I277" s="7"/>
      <c r="J277" s="2" t="s">
        <v>13</v>
      </c>
      <c r="K277" s="7"/>
      <c r="L277" s="2" t="s">
        <v>13</v>
      </c>
      <c r="M277" s="7"/>
    </row>
    <row r="278" spans="1:13" ht="10.5" customHeight="1" x14ac:dyDescent="0.15">
      <c r="A278" s="5" t="s">
        <v>445</v>
      </c>
      <c r="B278" s="2" t="s">
        <v>466</v>
      </c>
      <c r="C278" s="2" t="s">
        <v>486</v>
      </c>
      <c r="D278" s="2" t="s">
        <v>16</v>
      </c>
      <c r="E278" s="6">
        <v>0.09</v>
      </c>
      <c r="F278" s="2" t="s">
        <v>479</v>
      </c>
      <c r="G278" s="2" t="s">
        <v>174</v>
      </c>
      <c r="H278" s="2" t="s">
        <v>132</v>
      </c>
      <c r="I278" s="7"/>
      <c r="J278" s="2" t="s">
        <v>132</v>
      </c>
      <c r="K278" s="7"/>
      <c r="L278" s="2" t="s">
        <v>188</v>
      </c>
      <c r="M278" s="7"/>
    </row>
    <row r="279" spans="1:13" ht="10.5" customHeight="1" x14ac:dyDescent="0.15">
      <c r="A279" s="5" t="s">
        <v>445</v>
      </c>
      <c r="B279" s="2" t="s">
        <v>466</v>
      </c>
      <c r="C279" s="3" t="s">
        <v>487</v>
      </c>
      <c r="D279" s="2" t="s">
        <v>16</v>
      </c>
      <c r="E279" s="6">
        <v>0.05</v>
      </c>
      <c r="F279" s="2" t="s">
        <v>481</v>
      </c>
      <c r="G279" s="2" t="s">
        <v>482</v>
      </c>
      <c r="H279" s="2" t="s">
        <v>132</v>
      </c>
      <c r="I279" s="7"/>
      <c r="J279" s="2" t="s">
        <v>132</v>
      </c>
      <c r="K279" s="7"/>
      <c r="L279" s="2" t="s">
        <v>13</v>
      </c>
      <c r="M279" s="7"/>
    </row>
    <row r="280" spans="1:13" ht="10.5" customHeight="1" x14ac:dyDescent="0.15">
      <c r="A280" s="5" t="s">
        <v>445</v>
      </c>
      <c r="B280" s="2" t="s">
        <v>466</v>
      </c>
      <c r="C280" s="3" t="s">
        <v>488</v>
      </c>
      <c r="D280" s="2" t="s">
        <v>16</v>
      </c>
      <c r="E280" s="6">
        <v>0.05</v>
      </c>
      <c r="F280" s="2" t="s">
        <v>479</v>
      </c>
      <c r="G280" s="2" t="s">
        <v>174</v>
      </c>
      <c r="H280" s="2" t="s">
        <v>132</v>
      </c>
      <c r="I280" s="7"/>
      <c r="J280" s="2" t="s">
        <v>132</v>
      </c>
      <c r="K280" s="7"/>
      <c r="L280" s="2" t="s">
        <v>13</v>
      </c>
      <c r="M280" s="7"/>
    </row>
    <row r="281" spans="1:13" ht="10.5" customHeight="1" x14ac:dyDescent="0.15">
      <c r="A281" s="5" t="s">
        <v>445</v>
      </c>
      <c r="B281" s="2" t="s">
        <v>466</v>
      </c>
      <c r="C281" s="3" t="s">
        <v>489</v>
      </c>
      <c r="D281" s="2" t="s">
        <v>16</v>
      </c>
      <c r="E281" s="6">
        <v>0.05</v>
      </c>
      <c r="F281" s="2" t="s">
        <v>465</v>
      </c>
      <c r="G281" s="2" t="s">
        <v>49</v>
      </c>
      <c r="H281" s="2" t="s">
        <v>132</v>
      </c>
      <c r="I281" s="7"/>
      <c r="J281" s="2" t="s">
        <v>13</v>
      </c>
      <c r="K281" s="7"/>
      <c r="L281" s="2" t="s">
        <v>13</v>
      </c>
      <c r="M281" s="7"/>
    </row>
    <row r="282" spans="1:13" ht="10.5" customHeight="1" x14ac:dyDescent="0.15">
      <c r="A282" s="5" t="s">
        <v>445</v>
      </c>
      <c r="B282" s="2" t="s">
        <v>466</v>
      </c>
      <c r="C282" s="3" t="s">
        <v>490</v>
      </c>
      <c r="D282" s="2" t="s">
        <v>16</v>
      </c>
      <c r="E282" s="6">
        <v>0.08</v>
      </c>
      <c r="F282" s="2" t="s">
        <v>481</v>
      </c>
      <c r="G282" s="7"/>
      <c r="H282" s="2" t="s">
        <v>132</v>
      </c>
      <c r="I282" s="7"/>
      <c r="J282" s="2" t="s">
        <v>132</v>
      </c>
      <c r="K282" s="7"/>
      <c r="L282" s="2" t="s">
        <v>13</v>
      </c>
      <c r="M282" s="7"/>
    </row>
    <row r="283" spans="1:13" ht="10.5" customHeight="1" x14ac:dyDescent="0.15">
      <c r="A283" s="5" t="s">
        <v>445</v>
      </c>
      <c r="B283" s="2" t="s">
        <v>466</v>
      </c>
      <c r="C283" s="3" t="s">
        <v>491</v>
      </c>
      <c r="D283" s="2" t="s">
        <v>16</v>
      </c>
      <c r="E283" s="6">
        <v>0.08</v>
      </c>
      <c r="F283" s="2" t="s">
        <v>481</v>
      </c>
      <c r="G283" s="7"/>
      <c r="H283" s="2" t="s">
        <v>132</v>
      </c>
      <c r="I283" s="7"/>
      <c r="J283" s="2" t="s">
        <v>132</v>
      </c>
      <c r="K283" s="7"/>
      <c r="L283" s="2" t="s">
        <v>13</v>
      </c>
      <c r="M283" s="7"/>
    </row>
    <row r="284" spans="1:13" ht="10.5" customHeight="1" x14ac:dyDescent="0.15">
      <c r="A284" s="2" t="s">
        <v>492</v>
      </c>
      <c r="B284" s="2" t="s">
        <v>493</v>
      </c>
      <c r="C284" s="2" t="s">
        <v>494</v>
      </c>
      <c r="D284" s="2" t="s">
        <v>16</v>
      </c>
      <c r="E284" s="6">
        <v>0.02</v>
      </c>
      <c r="F284" s="2" t="s">
        <v>495</v>
      </c>
      <c r="G284" s="7"/>
      <c r="H284" s="2" t="s">
        <v>304</v>
      </c>
      <c r="I284" s="7"/>
      <c r="J284" s="2" t="s">
        <v>304</v>
      </c>
      <c r="K284" s="7"/>
      <c r="L284" s="2" t="s">
        <v>304</v>
      </c>
      <c r="M284" s="7"/>
    </row>
    <row r="285" spans="1:13" ht="10.5" customHeight="1" x14ac:dyDescent="0.15">
      <c r="A285" s="2" t="s">
        <v>492</v>
      </c>
      <c r="B285" s="2" t="s">
        <v>493</v>
      </c>
      <c r="C285" s="2" t="s">
        <v>496</v>
      </c>
      <c r="D285" s="2" t="s">
        <v>16</v>
      </c>
      <c r="E285" s="6">
        <v>0.8</v>
      </c>
      <c r="F285" s="2" t="s">
        <v>497</v>
      </c>
      <c r="G285" s="7"/>
      <c r="H285" s="2" t="s">
        <v>188</v>
      </c>
      <c r="I285" s="7"/>
      <c r="J285" s="2" t="s">
        <v>188</v>
      </c>
      <c r="K285" s="7"/>
      <c r="L285" s="2" t="s">
        <v>188</v>
      </c>
      <c r="M285" s="7"/>
    </row>
    <row r="286" spans="1:13" ht="11" customHeight="1" x14ac:dyDescent="0.15">
      <c r="A286" s="2" t="s">
        <v>492</v>
      </c>
      <c r="B286" s="2" t="s">
        <v>493</v>
      </c>
      <c r="C286" s="2" t="s">
        <v>498</v>
      </c>
      <c r="D286" s="2" t="s">
        <v>16</v>
      </c>
      <c r="E286" s="6">
        <v>0</v>
      </c>
      <c r="F286" s="2" t="s">
        <v>416</v>
      </c>
      <c r="G286" s="7"/>
      <c r="H286" s="2" t="s">
        <v>304</v>
      </c>
      <c r="I286" s="7"/>
      <c r="J286" s="2" t="s">
        <v>304</v>
      </c>
      <c r="K286" s="7"/>
      <c r="L286" s="2" t="s">
        <v>304</v>
      </c>
      <c r="M286" s="7"/>
    </row>
    <row r="287" spans="1:13" ht="10.5" customHeight="1" x14ac:dyDescent="0.15">
      <c r="A287" s="2" t="s">
        <v>492</v>
      </c>
      <c r="B287" s="2" t="s">
        <v>493</v>
      </c>
      <c r="C287" s="2" t="s">
        <v>499</v>
      </c>
      <c r="D287" s="2" t="s">
        <v>16</v>
      </c>
      <c r="E287" s="6">
        <v>0.3</v>
      </c>
      <c r="F287" s="2" t="s">
        <v>500</v>
      </c>
      <c r="G287" s="2" t="s">
        <v>317</v>
      </c>
      <c r="H287" s="2" t="s">
        <v>188</v>
      </c>
      <c r="I287" s="7"/>
      <c r="J287" s="2" t="s">
        <v>260</v>
      </c>
      <c r="K287" s="7"/>
      <c r="L287" s="2" t="s">
        <v>188</v>
      </c>
      <c r="M287" s="7"/>
    </row>
    <row r="288" spans="1:13" ht="10.5" customHeight="1" x14ac:dyDescent="0.15">
      <c r="A288" s="2" t="s">
        <v>492</v>
      </c>
      <c r="B288" s="2" t="s">
        <v>493</v>
      </c>
      <c r="C288" s="2" t="s">
        <v>499</v>
      </c>
      <c r="D288" s="2" t="s">
        <v>16</v>
      </c>
      <c r="E288" s="6">
        <v>0.6</v>
      </c>
      <c r="F288" s="2" t="s">
        <v>320</v>
      </c>
      <c r="G288" s="7"/>
      <c r="H288" s="2" t="s">
        <v>188</v>
      </c>
      <c r="I288" s="7"/>
      <c r="J288" s="2" t="s">
        <v>188</v>
      </c>
      <c r="K288" s="7"/>
      <c r="L288" s="2" t="s">
        <v>188</v>
      </c>
      <c r="M288" s="7"/>
    </row>
    <row r="289" spans="1:13" ht="10.5" customHeight="1" x14ac:dyDescent="0.15">
      <c r="A289" s="2" t="s">
        <v>492</v>
      </c>
      <c r="B289" s="2" t="s">
        <v>493</v>
      </c>
      <c r="C289" s="2" t="s">
        <v>501</v>
      </c>
      <c r="D289" s="2" t="s">
        <v>11</v>
      </c>
      <c r="E289" s="6">
        <v>0.2</v>
      </c>
      <c r="F289" s="2" t="s">
        <v>502</v>
      </c>
      <c r="G289" s="2" t="s">
        <v>324</v>
      </c>
      <c r="H289" s="2" t="s">
        <v>60</v>
      </c>
      <c r="I289" s="7"/>
      <c r="J289" s="2" t="s">
        <v>188</v>
      </c>
      <c r="K289" s="7"/>
      <c r="L289" s="2" t="s">
        <v>60</v>
      </c>
      <c r="M289" s="7"/>
    </row>
    <row r="290" spans="1:13" ht="10.5" customHeight="1" x14ac:dyDescent="0.15">
      <c r="A290" s="2" t="s">
        <v>492</v>
      </c>
      <c r="B290" s="2" t="s">
        <v>493</v>
      </c>
      <c r="C290" s="2" t="s">
        <v>503</v>
      </c>
      <c r="D290" s="2" t="s">
        <v>11</v>
      </c>
      <c r="E290" s="6">
        <v>0.2</v>
      </c>
      <c r="F290" s="2" t="s">
        <v>429</v>
      </c>
      <c r="G290" s="2" t="s">
        <v>324</v>
      </c>
      <c r="H290" s="2" t="s">
        <v>60</v>
      </c>
      <c r="I290" s="7"/>
      <c r="J290" s="2" t="s">
        <v>188</v>
      </c>
      <c r="K290" s="7"/>
      <c r="L290" s="2" t="s">
        <v>60</v>
      </c>
      <c r="M290" s="2" t="s">
        <v>304</v>
      </c>
    </row>
    <row r="291" spans="1:13" ht="10.5" customHeight="1" x14ac:dyDescent="0.15">
      <c r="A291" s="2" t="s">
        <v>492</v>
      </c>
      <c r="B291" s="2" t="s">
        <v>493</v>
      </c>
      <c r="C291" s="2" t="s">
        <v>504</v>
      </c>
      <c r="D291" s="2" t="s">
        <v>11</v>
      </c>
      <c r="E291" s="6">
        <v>0</v>
      </c>
      <c r="F291" s="2" t="s">
        <v>495</v>
      </c>
      <c r="G291" s="7"/>
      <c r="H291" s="2" t="s">
        <v>304</v>
      </c>
      <c r="I291" s="7"/>
      <c r="J291" s="2" t="s">
        <v>304</v>
      </c>
      <c r="K291" s="7"/>
      <c r="L291" s="2" t="s">
        <v>304</v>
      </c>
      <c r="M291" s="7"/>
    </row>
    <row r="292" spans="1:13" ht="10.5" customHeight="1" x14ac:dyDescent="0.15">
      <c r="A292" s="2" t="s">
        <v>492</v>
      </c>
      <c r="B292" s="2" t="s">
        <v>493</v>
      </c>
      <c r="C292" s="2" t="s">
        <v>505</v>
      </c>
      <c r="D292" s="2" t="s">
        <v>16</v>
      </c>
      <c r="E292" s="6">
        <v>0.01</v>
      </c>
      <c r="F292" s="2" t="s">
        <v>407</v>
      </c>
      <c r="G292" s="2" t="s">
        <v>408</v>
      </c>
      <c r="H292" s="2" t="s">
        <v>304</v>
      </c>
      <c r="I292" s="7"/>
      <c r="J292" s="2" t="s">
        <v>304</v>
      </c>
      <c r="K292" s="7"/>
      <c r="L292" s="2" t="s">
        <v>304</v>
      </c>
      <c r="M292" s="7"/>
    </row>
    <row r="293" spans="1:13" ht="10.5" customHeight="1" x14ac:dyDescent="0.15">
      <c r="A293" s="2" t="s">
        <v>492</v>
      </c>
      <c r="B293" s="2" t="s">
        <v>493</v>
      </c>
      <c r="C293" s="2" t="s">
        <v>506</v>
      </c>
      <c r="D293" s="2" t="s">
        <v>16</v>
      </c>
      <c r="E293" s="6">
        <v>0.01</v>
      </c>
      <c r="F293" s="2" t="s">
        <v>416</v>
      </c>
      <c r="G293" s="7"/>
      <c r="H293" s="2" t="s">
        <v>304</v>
      </c>
      <c r="I293" s="7"/>
      <c r="J293" s="2" t="s">
        <v>304</v>
      </c>
      <c r="K293" s="7"/>
      <c r="L293" s="2" t="s">
        <v>304</v>
      </c>
      <c r="M293" s="7"/>
    </row>
    <row r="294" spans="1:13" ht="10.5" customHeight="1" x14ac:dyDescent="0.15">
      <c r="A294" s="2" t="s">
        <v>492</v>
      </c>
      <c r="B294" s="2" t="s">
        <v>493</v>
      </c>
      <c r="C294" s="2" t="s">
        <v>507</v>
      </c>
      <c r="D294" s="2" t="s">
        <v>16</v>
      </c>
      <c r="E294" s="6">
        <v>0.01</v>
      </c>
      <c r="F294" s="2" t="s">
        <v>416</v>
      </c>
      <c r="G294" s="7"/>
      <c r="H294" s="2" t="s">
        <v>304</v>
      </c>
      <c r="I294" s="7"/>
      <c r="J294" s="2" t="s">
        <v>304</v>
      </c>
      <c r="K294" s="7"/>
      <c r="L294" s="2" t="s">
        <v>304</v>
      </c>
      <c r="M294" s="7"/>
    </row>
    <row r="295" spans="1:13" ht="10.5" customHeight="1" x14ac:dyDescent="0.15">
      <c r="A295" s="2" t="s">
        <v>492</v>
      </c>
      <c r="B295" s="2" t="s">
        <v>493</v>
      </c>
      <c r="C295" s="2" t="s">
        <v>508</v>
      </c>
      <c r="D295" s="2" t="s">
        <v>16</v>
      </c>
      <c r="E295" s="6">
        <v>0.01</v>
      </c>
      <c r="F295" s="2" t="s">
        <v>416</v>
      </c>
      <c r="G295" s="7"/>
      <c r="H295" s="2" t="s">
        <v>304</v>
      </c>
      <c r="I295" s="7"/>
      <c r="J295" s="2" t="s">
        <v>304</v>
      </c>
      <c r="K295" s="7"/>
      <c r="L295" s="2" t="s">
        <v>304</v>
      </c>
      <c r="M295" s="2" t="s">
        <v>304</v>
      </c>
    </row>
    <row r="296" spans="1:13" ht="10.5" customHeight="1" x14ac:dyDescent="0.15">
      <c r="A296" s="2" t="s">
        <v>492</v>
      </c>
      <c r="B296" s="2" t="s">
        <v>493</v>
      </c>
      <c r="C296" s="2" t="s">
        <v>509</v>
      </c>
      <c r="D296" s="2" t="s">
        <v>16</v>
      </c>
      <c r="E296" s="6">
        <v>0.55000000000000004</v>
      </c>
      <c r="F296" s="2" t="s">
        <v>510</v>
      </c>
      <c r="G296" s="7"/>
      <c r="H296" s="2" t="s">
        <v>188</v>
      </c>
      <c r="I296" s="7"/>
      <c r="J296" s="2" t="s">
        <v>188</v>
      </c>
      <c r="K296" s="7"/>
      <c r="L296" s="2" t="s">
        <v>188</v>
      </c>
      <c r="M296" s="2" t="s">
        <v>304</v>
      </c>
    </row>
    <row r="297" spans="1:13" ht="10.5" customHeight="1" x14ac:dyDescent="0.15">
      <c r="A297" s="2" t="s">
        <v>492</v>
      </c>
      <c r="B297" s="2" t="s">
        <v>493</v>
      </c>
      <c r="C297" s="2" t="s">
        <v>511</v>
      </c>
      <c r="D297" s="2" t="s">
        <v>16</v>
      </c>
      <c r="E297" s="6">
        <v>0.01</v>
      </c>
      <c r="F297" s="2" t="s">
        <v>495</v>
      </c>
      <c r="G297" s="7"/>
      <c r="H297" s="2" t="s">
        <v>304</v>
      </c>
      <c r="I297" s="7"/>
      <c r="J297" s="2" t="s">
        <v>304</v>
      </c>
      <c r="K297" s="7"/>
      <c r="L297" s="2" t="s">
        <v>304</v>
      </c>
      <c r="M297" s="7"/>
    </row>
    <row r="298" spans="1:13" ht="11" customHeight="1" x14ac:dyDescent="0.15">
      <c r="A298" s="2" t="s">
        <v>492</v>
      </c>
      <c r="B298" s="2" t="s">
        <v>493</v>
      </c>
      <c r="C298" s="2" t="s">
        <v>512</v>
      </c>
      <c r="D298" s="2" t="s">
        <v>16</v>
      </c>
      <c r="E298" s="6">
        <v>0.02</v>
      </c>
      <c r="F298" s="2" t="s">
        <v>416</v>
      </c>
      <c r="G298" s="7"/>
      <c r="H298" s="2" t="s">
        <v>304</v>
      </c>
      <c r="I298" s="7"/>
      <c r="J298" s="2" t="s">
        <v>304</v>
      </c>
      <c r="K298" s="7"/>
      <c r="L298" s="2" t="s">
        <v>304</v>
      </c>
      <c r="M298" s="7"/>
    </row>
    <row r="299" spans="1:13" ht="10.5" customHeight="1" x14ac:dyDescent="0.15">
      <c r="A299" s="2" t="s">
        <v>492</v>
      </c>
      <c r="B299" s="2" t="s">
        <v>493</v>
      </c>
      <c r="C299" s="2" t="s">
        <v>513</v>
      </c>
      <c r="D299" s="2" t="s">
        <v>16</v>
      </c>
      <c r="E299" s="6">
        <v>0.01</v>
      </c>
      <c r="F299" s="2" t="s">
        <v>416</v>
      </c>
      <c r="G299" s="7"/>
      <c r="H299" s="2" t="s">
        <v>304</v>
      </c>
      <c r="I299" s="7"/>
      <c r="J299" s="2" t="s">
        <v>304</v>
      </c>
      <c r="K299" s="7"/>
      <c r="L299" s="2" t="s">
        <v>304</v>
      </c>
      <c r="M299" s="7"/>
    </row>
    <row r="300" spans="1:13" ht="10.5" customHeight="1" x14ac:dyDescent="0.15">
      <c r="A300" s="2" t="s">
        <v>492</v>
      </c>
      <c r="B300" s="2" t="s">
        <v>493</v>
      </c>
      <c r="C300" s="2" t="s">
        <v>514</v>
      </c>
      <c r="D300" s="2" t="s">
        <v>16</v>
      </c>
      <c r="E300" s="6">
        <v>0.6</v>
      </c>
      <c r="F300" s="2" t="s">
        <v>317</v>
      </c>
      <c r="G300" s="7"/>
      <c r="H300" s="2" t="s">
        <v>188</v>
      </c>
      <c r="I300" s="7"/>
      <c r="J300" s="2" t="s">
        <v>188</v>
      </c>
      <c r="K300" s="7"/>
      <c r="L300" s="2" t="s">
        <v>188</v>
      </c>
      <c r="M300" s="7"/>
    </row>
    <row r="301" spans="1:13" ht="10.5" customHeight="1" x14ac:dyDescent="0.15">
      <c r="A301" s="2" t="s">
        <v>492</v>
      </c>
      <c r="B301" s="2" t="s">
        <v>493</v>
      </c>
      <c r="C301" s="2" t="s">
        <v>514</v>
      </c>
      <c r="D301" s="2" t="s">
        <v>16</v>
      </c>
      <c r="E301" s="6">
        <v>0</v>
      </c>
      <c r="F301" s="2" t="s">
        <v>416</v>
      </c>
      <c r="G301" s="7"/>
      <c r="H301" s="2" t="s">
        <v>304</v>
      </c>
      <c r="I301" s="7"/>
      <c r="J301" s="2" t="s">
        <v>304</v>
      </c>
      <c r="K301" s="7"/>
      <c r="L301" s="2" t="s">
        <v>304</v>
      </c>
      <c r="M301" s="7"/>
    </row>
    <row r="302" spans="1:13" ht="10.5" customHeight="1" x14ac:dyDescent="0.15">
      <c r="A302" s="2" t="s">
        <v>492</v>
      </c>
      <c r="B302" s="2" t="s">
        <v>493</v>
      </c>
      <c r="C302" s="2" t="s">
        <v>515</v>
      </c>
      <c r="D302" s="2" t="s">
        <v>16</v>
      </c>
      <c r="E302" s="6">
        <v>0.01</v>
      </c>
      <c r="F302" s="2" t="s">
        <v>416</v>
      </c>
      <c r="G302" s="7"/>
      <c r="H302" s="2" t="s">
        <v>304</v>
      </c>
      <c r="I302" s="7"/>
      <c r="J302" s="2" t="s">
        <v>304</v>
      </c>
      <c r="K302" s="7"/>
      <c r="L302" s="2" t="s">
        <v>304</v>
      </c>
      <c r="M302" s="7"/>
    </row>
    <row r="303" spans="1:13" ht="10.5" customHeight="1" x14ac:dyDescent="0.15">
      <c r="A303" s="2" t="s">
        <v>492</v>
      </c>
      <c r="B303" s="2" t="s">
        <v>493</v>
      </c>
      <c r="C303" s="2" t="s">
        <v>516</v>
      </c>
      <c r="D303" s="2" t="s">
        <v>16</v>
      </c>
      <c r="E303" s="6">
        <v>0</v>
      </c>
      <c r="F303" s="2" t="s">
        <v>416</v>
      </c>
      <c r="G303" s="7"/>
      <c r="H303" s="2" t="s">
        <v>304</v>
      </c>
      <c r="I303" s="7"/>
      <c r="J303" s="2" t="s">
        <v>304</v>
      </c>
      <c r="K303" s="7"/>
      <c r="L303" s="2" t="s">
        <v>304</v>
      </c>
      <c r="M303" s="7"/>
    </row>
    <row r="304" spans="1:13" ht="10.5" customHeight="1" x14ac:dyDescent="0.15">
      <c r="A304" s="2" t="s">
        <v>492</v>
      </c>
      <c r="B304" s="2" t="s">
        <v>493</v>
      </c>
      <c r="C304" s="2" t="s">
        <v>517</v>
      </c>
      <c r="D304" s="2" t="s">
        <v>16</v>
      </c>
      <c r="E304" s="6">
        <v>0.6</v>
      </c>
      <c r="F304" s="2" t="s">
        <v>317</v>
      </c>
      <c r="G304" s="7"/>
      <c r="H304" s="2" t="s">
        <v>188</v>
      </c>
      <c r="I304" s="7"/>
      <c r="J304" s="2" t="s">
        <v>304</v>
      </c>
      <c r="K304" s="7"/>
      <c r="L304" s="2" t="s">
        <v>188</v>
      </c>
      <c r="M304" s="7"/>
    </row>
    <row r="305" spans="1:13" ht="10.5" customHeight="1" x14ac:dyDescent="0.15">
      <c r="A305" s="2" t="s">
        <v>518</v>
      </c>
      <c r="B305" s="2" t="s">
        <v>518</v>
      </c>
      <c r="C305" s="2" t="s">
        <v>519</v>
      </c>
      <c r="D305" s="2" t="s">
        <v>11</v>
      </c>
      <c r="E305" s="6">
        <v>0.01</v>
      </c>
      <c r="F305" s="2" t="s">
        <v>520</v>
      </c>
      <c r="G305" s="2" t="s">
        <v>162</v>
      </c>
      <c r="H305" s="2" t="s">
        <v>213</v>
      </c>
      <c r="I305" s="7"/>
      <c r="J305" s="2" t="s">
        <v>213</v>
      </c>
      <c r="K305" s="7"/>
      <c r="L305" s="2" t="s">
        <v>213</v>
      </c>
      <c r="M305" s="7"/>
    </row>
    <row r="306" spans="1:13" ht="10.5" customHeight="1" x14ac:dyDescent="0.15">
      <c r="A306" s="2" t="s">
        <v>518</v>
      </c>
      <c r="B306" s="2" t="s">
        <v>518</v>
      </c>
      <c r="C306" s="2" t="s">
        <v>521</v>
      </c>
      <c r="D306" s="2" t="s">
        <v>16</v>
      </c>
      <c r="E306" s="6">
        <v>0.01</v>
      </c>
      <c r="F306" s="2" t="s">
        <v>117</v>
      </c>
      <c r="G306" s="7"/>
      <c r="H306" s="2" t="s">
        <v>213</v>
      </c>
      <c r="I306" s="7"/>
      <c r="J306" s="2" t="s">
        <v>13</v>
      </c>
      <c r="K306" s="7"/>
      <c r="L306" s="2" t="s">
        <v>13</v>
      </c>
      <c r="M306" s="7"/>
    </row>
    <row r="307" spans="1:13" ht="10.5" customHeight="1" x14ac:dyDescent="0.15">
      <c r="A307" s="2" t="s">
        <v>522</v>
      </c>
      <c r="B307" s="2" t="s">
        <v>523</v>
      </c>
      <c r="C307" s="2" t="s">
        <v>524</v>
      </c>
      <c r="D307" s="2" t="s">
        <v>11</v>
      </c>
      <c r="E307" s="6">
        <v>0.05</v>
      </c>
      <c r="F307" s="2" t="s">
        <v>525</v>
      </c>
      <c r="G307" s="2" t="s">
        <v>526</v>
      </c>
      <c r="H307" s="2" t="s">
        <v>132</v>
      </c>
      <c r="I307" s="7"/>
      <c r="J307" s="2" t="s">
        <v>13</v>
      </c>
      <c r="K307" s="7"/>
      <c r="L307" s="2" t="s">
        <v>13</v>
      </c>
      <c r="M307" s="7"/>
    </row>
    <row r="308" spans="1:13" ht="10.5" customHeight="1" x14ac:dyDescent="0.15">
      <c r="A308" s="2" t="s">
        <v>522</v>
      </c>
      <c r="B308" s="2" t="s">
        <v>523</v>
      </c>
      <c r="C308" s="2" t="s">
        <v>527</v>
      </c>
      <c r="D308" s="2" t="s">
        <v>11</v>
      </c>
      <c r="E308" s="6">
        <v>0.1</v>
      </c>
      <c r="F308" s="2" t="s">
        <v>525</v>
      </c>
      <c r="G308" s="7"/>
      <c r="H308" s="2" t="s">
        <v>132</v>
      </c>
      <c r="I308" s="7"/>
      <c r="J308" s="2" t="s">
        <v>47</v>
      </c>
      <c r="K308" s="7"/>
      <c r="L308" s="2" t="s">
        <v>47</v>
      </c>
      <c r="M308" s="7"/>
    </row>
    <row r="309" spans="1:13" ht="10.5" customHeight="1" x14ac:dyDescent="0.15">
      <c r="A309" s="8" t="s">
        <v>528</v>
      </c>
      <c r="B309" s="2" t="s">
        <v>529</v>
      </c>
      <c r="C309" s="2" t="s">
        <v>530</v>
      </c>
      <c r="D309" s="2" t="s">
        <v>11</v>
      </c>
      <c r="E309" s="6">
        <v>0.1</v>
      </c>
      <c r="F309" s="2" t="s">
        <v>531</v>
      </c>
      <c r="G309" s="2" t="s">
        <v>364</v>
      </c>
      <c r="H309" s="2" t="s">
        <v>60</v>
      </c>
      <c r="I309" s="7"/>
      <c r="J309" s="2" t="s">
        <v>60</v>
      </c>
      <c r="K309" s="2" t="s">
        <v>47</v>
      </c>
      <c r="L309" s="2" t="s">
        <v>532</v>
      </c>
      <c r="M309" s="2" t="s">
        <v>47</v>
      </c>
    </row>
    <row r="310" spans="1:13" ht="10.5" customHeight="1" x14ac:dyDescent="0.15">
      <c r="A310" s="8" t="s">
        <v>528</v>
      </c>
      <c r="B310" s="2" t="s">
        <v>529</v>
      </c>
      <c r="C310" s="2" t="s">
        <v>533</v>
      </c>
      <c r="D310" s="2" t="s">
        <v>16</v>
      </c>
      <c r="E310" s="6">
        <v>0</v>
      </c>
      <c r="F310" s="2" t="s">
        <v>534</v>
      </c>
      <c r="G310" s="7"/>
      <c r="H310" s="2" t="s">
        <v>47</v>
      </c>
      <c r="I310" s="7"/>
      <c r="J310" s="2" t="s">
        <v>47</v>
      </c>
      <c r="K310" s="7"/>
      <c r="L310" s="2" t="s">
        <v>47</v>
      </c>
      <c r="M310" s="7"/>
    </row>
    <row r="311" spans="1:13" ht="11" customHeight="1" x14ac:dyDescent="0.15">
      <c r="A311" s="8" t="s">
        <v>528</v>
      </c>
      <c r="B311" s="2" t="s">
        <v>529</v>
      </c>
      <c r="C311" s="2" t="s">
        <v>535</v>
      </c>
      <c r="D311" s="2" t="s">
        <v>16</v>
      </c>
      <c r="E311" s="6">
        <v>0.6</v>
      </c>
      <c r="F311" s="2" t="s">
        <v>290</v>
      </c>
      <c r="G311" s="2" t="s">
        <v>364</v>
      </c>
      <c r="H311" s="2" t="s">
        <v>188</v>
      </c>
      <c r="I311" s="7"/>
      <c r="J311" s="2" t="s">
        <v>60</v>
      </c>
      <c r="K311" s="2" t="s">
        <v>47</v>
      </c>
      <c r="L311" s="2" t="s">
        <v>47</v>
      </c>
      <c r="M311" s="7"/>
    </row>
    <row r="312" spans="1:13" ht="10.5" customHeight="1" x14ac:dyDescent="0.15">
      <c r="A312" s="8" t="s">
        <v>528</v>
      </c>
      <c r="B312" s="2" t="s">
        <v>529</v>
      </c>
      <c r="C312" s="2" t="s">
        <v>536</v>
      </c>
      <c r="D312" s="2" t="s">
        <v>16</v>
      </c>
      <c r="E312" s="6">
        <v>0.5</v>
      </c>
      <c r="F312" s="2" t="s">
        <v>359</v>
      </c>
      <c r="G312" s="2" t="s">
        <v>364</v>
      </c>
      <c r="H312" s="2" t="s">
        <v>188</v>
      </c>
      <c r="I312" s="7"/>
      <c r="J312" s="2" t="s">
        <v>60</v>
      </c>
      <c r="K312" s="2" t="s">
        <v>47</v>
      </c>
      <c r="L312" s="2" t="s">
        <v>47</v>
      </c>
      <c r="M312" s="7"/>
    </row>
    <row r="313" spans="1:13" ht="10.5" customHeight="1" x14ac:dyDescent="0.15">
      <c r="A313" s="8" t="s">
        <v>528</v>
      </c>
      <c r="B313" s="2" t="s">
        <v>529</v>
      </c>
      <c r="C313" s="2" t="s">
        <v>537</v>
      </c>
      <c r="D313" s="2" t="s">
        <v>16</v>
      </c>
      <c r="E313" s="6">
        <v>0</v>
      </c>
      <c r="F313" s="2" t="s">
        <v>534</v>
      </c>
      <c r="G313" s="7"/>
      <c r="H313" s="2" t="s">
        <v>47</v>
      </c>
      <c r="I313" s="7"/>
      <c r="J313" s="2" t="s">
        <v>47</v>
      </c>
      <c r="K313" s="7"/>
      <c r="L313" s="2" t="s">
        <v>47</v>
      </c>
      <c r="M313" s="7"/>
    </row>
    <row r="314" spans="1:13" ht="10.5" customHeight="1" x14ac:dyDescent="0.15">
      <c r="A314" s="8" t="s">
        <v>528</v>
      </c>
      <c r="B314" s="2" t="s">
        <v>529</v>
      </c>
      <c r="C314" s="2" t="s">
        <v>538</v>
      </c>
      <c r="D314" s="2" t="s">
        <v>16</v>
      </c>
      <c r="E314" s="6">
        <v>0</v>
      </c>
      <c r="F314" s="2" t="s">
        <v>534</v>
      </c>
      <c r="G314" s="7"/>
      <c r="H314" s="2" t="s">
        <v>47</v>
      </c>
      <c r="I314" s="7"/>
      <c r="J314" s="2" t="s">
        <v>47</v>
      </c>
      <c r="K314" s="7"/>
      <c r="L314" s="2" t="s">
        <v>47</v>
      </c>
      <c r="M314" s="7"/>
    </row>
    <row r="315" spans="1:13" ht="10.5" customHeight="1" x14ac:dyDescent="0.15">
      <c r="A315" s="8" t="s">
        <v>528</v>
      </c>
      <c r="B315" s="2" t="s">
        <v>529</v>
      </c>
      <c r="C315" s="2" t="s">
        <v>539</v>
      </c>
      <c r="D315" s="2" t="s">
        <v>16</v>
      </c>
      <c r="E315" s="6">
        <v>0</v>
      </c>
      <c r="F315" s="2" t="s">
        <v>534</v>
      </c>
      <c r="G315" s="7"/>
      <c r="H315" s="2" t="s">
        <v>47</v>
      </c>
      <c r="I315" s="7"/>
      <c r="J315" s="2" t="s">
        <v>47</v>
      </c>
      <c r="K315" s="7"/>
      <c r="L315" s="2" t="s">
        <v>47</v>
      </c>
      <c r="M315" s="7"/>
    </row>
    <row r="316" spans="1:13" ht="10.5" customHeight="1" x14ac:dyDescent="0.15">
      <c r="A316" s="8" t="s">
        <v>528</v>
      </c>
      <c r="B316" s="2" t="s">
        <v>529</v>
      </c>
      <c r="C316" s="2" t="s">
        <v>540</v>
      </c>
      <c r="D316" s="2" t="s">
        <v>16</v>
      </c>
      <c r="E316" s="6">
        <v>0</v>
      </c>
      <c r="F316" s="2" t="s">
        <v>534</v>
      </c>
      <c r="G316" s="7"/>
      <c r="H316" s="2" t="s">
        <v>47</v>
      </c>
      <c r="I316" s="7"/>
      <c r="J316" s="2" t="s">
        <v>47</v>
      </c>
      <c r="K316" s="7"/>
      <c r="L316" s="2" t="s">
        <v>47</v>
      </c>
      <c r="M316" s="7"/>
    </row>
    <row r="317" spans="1:13" ht="10.5" customHeight="1" x14ac:dyDescent="0.15">
      <c r="A317" s="8" t="s">
        <v>528</v>
      </c>
      <c r="B317" s="2" t="s">
        <v>529</v>
      </c>
      <c r="C317" s="2" t="s">
        <v>541</v>
      </c>
      <c r="D317" s="2" t="s">
        <v>11</v>
      </c>
      <c r="E317" s="6">
        <v>0</v>
      </c>
      <c r="F317" s="2" t="s">
        <v>542</v>
      </c>
      <c r="G317" s="7"/>
      <c r="H317" s="2" t="s">
        <v>47</v>
      </c>
      <c r="I317" s="7"/>
      <c r="J317" s="2" t="s">
        <v>47</v>
      </c>
      <c r="K317" s="7"/>
      <c r="L317" s="2" t="s">
        <v>47</v>
      </c>
      <c r="M317" s="7"/>
    </row>
    <row r="318" spans="1:13" ht="10.5" customHeight="1" x14ac:dyDescent="0.15">
      <c r="A318" s="8" t="s">
        <v>528</v>
      </c>
      <c r="B318" s="2" t="s">
        <v>529</v>
      </c>
      <c r="C318" s="2" t="s">
        <v>541</v>
      </c>
      <c r="D318" s="2" t="s">
        <v>11</v>
      </c>
      <c r="E318" s="6">
        <v>0.1</v>
      </c>
      <c r="F318" s="2" t="s">
        <v>531</v>
      </c>
      <c r="G318" s="2" t="s">
        <v>364</v>
      </c>
      <c r="H318" s="2" t="s">
        <v>60</v>
      </c>
      <c r="I318" s="7"/>
      <c r="J318" s="2" t="s">
        <v>60</v>
      </c>
      <c r="K318" s="2" t="s">
        <v>47</v>
      </c>
      <c r="L318" s="2" t="s">
        <v>532</v>
      </c>
      <c r="M318" s="2" t="s">
        <v>47</v>
      </c>
    </row>
    <row r="319" spans="1:13" ht="10.5" customHeight="1" x14ac:dyDescent="0.15">
      <c r="A319" s="8" t="s">
        <v>528</v>
      </c>
      <c r="B319" s="2" t="s">
        <v>529</v>
      </c>
      <c r="C319" s="2" t="s">
        <v>543</v>
      </c>
      <c r="D319" s="2" t="s">
        <v>11</v>
      </c>
      <c r="E319" s="6">
        <v>0</v>
      </c>
      <c r="F319" s="2" t="s">
        <v>542</v>
      </c>
      <c r="G319" s="7"/>
      <c r="H319" s="2" t="s">
        <v>47</v>
      </c>
      <c r="I319" s="7"/>
      <c r="J319" s="2" t="s">
        <v>47</v>
      </c>
      <c r="K319" s="7"/>
      <c r="L319" s="2" t="s">
        <v>47</v>
      </c>
      <c r="M319" s="7"/>
    </row>
    <row r="320" spans="1:13" ht="10.5" customHeight="1" x14ac:dyDescent="0.15">
      <c r="A320" s="2" t="s">
        <v>544</v>
      </c>
      <c r="B320" s="2" t="s">
        <v>545</v>
      </c>
      <c r="C320" s="4" t="s">
        <v>546</v>
      </c>
      <c r="D320" s="2" t="s">
        <v>11</v>
      </c>
      <c r="E320" s="6">
        <v>0</v>
      </c>
      <c r="F320" s="2" t="s">
        <v>66</v>
      </c>
      <c r="G320" s="2" t="s">
        <v>547</v>
      </c>
      <c r="H320" s="2" t="s">
        <v>548</v>
      </c>
      <c r="I320" s="7"/>
      <c r="J320" s="2" t="s">
        <v>13</v>
      </c>
      <c r="K320" s="7"/>
      <c r="L320" s="2" t="s">
        <v>549</v>
      </c>
      <c r="M320" s="7"/>
    </row>
    <row r="321" spans="1:13" ht="10.5" customHeight="1" x14ac:dyDescent="0.15">
      <c r="A321" s="2" t="s">
        <v>544</v>
      </c>
      <c r="B321" s="2" t="s">
        <v>545</v>
      </c>
      <c r="C321" s="4" t="s">
        <v>550</v>
      </c>
      <c r="D321" s="2" t="s">
        <v>11</v>
      </c>
      <c r="E321" s="6">
        <v>0</v>
      </c>
      <c r="F321" s="2" t="s">
        <v>66</v>
      </c>
      <c r="G321" s="2" t="s">
        <v>547</v>
      </c>
      <c r="H321" s="2" t="s">
        <v>548</v>
      </c>
      <c r="I321" s="7"/>
      <c r="J321" s="2" t="s">
        <v>13</v>
      </c>
      <c r="K321" s="7"/>
      <c r="L321" s="2" t="s">
        <v>549</v>
      </c>
      <c r="M321" s="7"/>
    </row>
    <row r="322" spans="1:13" ht="10.5" customHeight="1" x14ac:dyDescent="0.15">
      <c r="A322" s="2" t="s">
        <v>544</v>
      </c>
      <c r="B322" s="2" t="s">
        <v>545</v>
      </c>
      <c r="C322" s="3" t="s">
        <v>551</v>
      </c>
      <c r="D322" s="2" t="s">
        <v>11</v>
      </c>
      <c r="E322" s="6">
        <v>0</v>
      </c>
      <c r="F322" s="2" t="s">
        <v>23</v>
      </c>
      <c r="G322" s="7"/>
      <c r="H322" s="2" t="s">
        <v>13</v>
      </c>
      <c r="I322" s="7"/>
      <c r="J322" s="2" t="s">
        <v>13</v>
      </c>
      <c r="K322" s="7"/>
      <c r="L322" s="2" t="s">
        <v>13</v>
      </c>
      <c r="M322" s="2" t="s">
        <v>549</v>
      </c>
    </row>
    <row r="323" spans="1:13" ht="11" customHeight="1" x14ac:dyDescent="0.15">
      <c r="A323" s="2" t="s">
        <v>544</v>
      </c>
      <c r="B323" s="2" t="s">
        <v>545</v>
      </c>
      <c r="C323" s="8" t="s">
        <v>552</v>
      </c>
      <c r="D323" s="2" t="s">
        <v>11</v>
      </c>
      <c r="E323" s="6">
        <v>0</v>
      </c>
      <c r="F323" s="2" t="s">
        <v>66</v>
      </c>
      <c r="G323" s="2" t="s">
        <v>553</v>
      </c>
      <c r="H323" s="2" t="s">
        <v>554</v>
      </c>
      <c r="I323" s="7"/>
      <c r="J323" s="2" t="s">
        <v>13</v>
      </c>
      <c r="K323" s="7"/>
      <c r="L323" s="2" t="s">
        <v>13</v>
      </c>
      <c r="M323" s="2" t="s">
        <v>549</v>
      </c>
    </row>
    <row r="324" spans="1:13" ht="10.5" customHeight="1" x14ac:dyDescent="0.15">
      <c r="A324" s="2" t="s">
        <v>544</v>
      </c>
      <c r="B324" s="2" t="s">
        <v>545</v>
      </c>
      <c r="C324" s="5" t="s">
        <v>555</v>
      </c>
      <c r="D324" s="2" t="s">
        <v>11</v>
      </c>
      <c r="E324" s="6">
        <v>0</v>
      </c>
      <c r="F324" s="2" t="s">
        <v>66</v>
      </c>
      <c r="G324" s="2" t="s">
        <v>553</v>
      </c>
      <c r="H324" s="2" t="s">
        <v>554</v>
      </c>
      <c r="I324" s="7"/>
      <c r="J324" s="2" t="s">
        <v>460</v>
      </c>
      <c r="K324" s="7"/>
      <c r="L324" s="2" t="s">
        <v>13</v>
      </c>
      <c r="M324" s="2" t="s">
        <v>549</v>
      </c>
    </row>
    <row r="325" spans="1:13" ht="10.5" customHeight="1" x14ac:dyDescent="0.15">
      <c r="A325" s="2" t="s">
        <v>544</v>
      </c>
      <c r="B325" s="2" t="s">
        <v>545</v>
      </c>
      <c r="C325" s="5" t="s">
        <v>556</v>
      </c>
      <c r="D325" s="2" t="s">
        <v>11</v>
      </c>
      <c r="E325" s="6">
        <v>0</v>
      </c>
      <c r="F325" s="2" t="s">
        <v>526</v>
      </c>
      <c r="G325" s="2" t="s">
        <v>557</v>
      </c>
      <c r="H325" s="2" t="s">
        <v>14</v>
      </c>
      <c r="I325" s="7"/>
      <c r="J325" s="2" t="s">
        <v>13</v>
      </c>
      <c r="K325" s="7"/>
      <c r="L325" s="2" t="s">
        <v>13</v>
      </c>
      <c r="M325" s="7"/>
    </row>
    <row r="326" spans="1:13" ht="10.5" customHeight="1" x14ac:dyDescent="0.15">
      <c r="A326" s="2" t="s">
        <v>544</v>
      </c>
      <c r="B326" s="2" t="s">
        <v>545</v>
      </c>
      <c r="C326" s="5" t="s">
        <v>558</v>
      </c>
      <c r="D326" s="2" t="s">
        <v>11</v>
      </c>
      <c r="E326" s="6">
        <v>0</v>
      </c>
      <c r="F326" s="2" t="s">
        <v>526</v>
      </c>
      <c r="G326" s="2" t="s">
        <v>557</v>
      </c>
      <c r="H326" s="2" t="s">
        <v>14</v>
      </c>
      <c r="I326" s="7"/>
      <c r="J326" s="2" t="s">
        <v>13</v>
      </c>
      <c r="K326" s="7"/>
      <c r="L326" s="2" t="s">
        <v>13</v>
      </c>
      <c r="M326" s="7"/>
    </row>
    <row r="327" spans="1:13" ht="10.5" customHeight="1" x14ac:dyDescent="0.15">
      <c r="A327" s="2" t="s">
        <v>544</v>
      </c>
      <c r="B327" s="2" t="s">
        <v>545</v>
      </c>
      <c r="C327" s="5" t="s">
        <v>559</v>
      </c>
      <c r="D327" s="2" t="s">
        <v>11</v>
      </c>
      <c r="E327" s="6">
        <v>0</v>
      </c>
      <c r="F327" s="2" t="s">
        <v>526</v>
      </c>
      <c r="G327" s="2" t="s">
        <v>557</v>
      </c>
      <c r="H327" s="2" t="s">
        <v>14</v>
      </c>
      <c r="I327" s="7"/>
      <c r="J327" s="2" t="s">
        <v>13</v>
      </c>
      <c r="K327" s="7"/>
      <c r="L327" s="2" t="s">
        <v>549</v>
      </c>
      <c r="M327" s="7"/>
    </row>
    <row r="328" spans="1:13" ht="10.5" customHeight="1" x14ac:dyDescent="0.15">
      <c r="A328" s="2" t="s">
        <v>544</v>
      </c>
      <c r="B328" s="2" t="s">
        <v>545</v>
      </c>
      <c r="C328" s="5" t="s">
        <v>560</v>
      </c>
      <c r="D328" s="2" t="s">
        <v>11</v>
      </c>
      <c r="E328" s="6">
        <v>0</v>
      </c>
      <c r="F328" s="2" t="s">
        <v>561</v>
      </c>
      <c r="G328" s="7"/>
      <c r="H328" s="2" t="s">
        <v>13</v>
      </c>
      <c r="I328" s="7"/>
      <c r="J328" s="2" t="s">
        <v>460</v>
      </c>
      <c r="K328" s="7"/>
      <c r="L328" s="2" t="s">
        <v>13</v>
      </c>
      <c r="M328" s="2" t="s">
        <v>549</v>
      </c>
    </row>
    <row r="329" spans="1:13" ht="10.5" customHeight="1" x14ac:dyDescent="0.15">
      <c r="A329" s="2" t="s">
        <v>544</v>
      </c>
      <c r="B329" s="2" t="s">
        <v>545</v>
      </c>
      <c r="C329" s="5" t="s">
        <v>562</v>
      </c>
      <c r="D329" s="2" t="s">
        <v>11</v>
      </c>
      <c r="E329" s="6">
        <v>0</v>
      </c>
      <c r="F329" s="2" t="s">
        <v>561</v>
      </c>
      <c r="G329" s="7"/>
      <c r="H329" s="2" t="s">
        <v>13</v>
      </c>
      <c r="I329" s="7"/>
      <c r="J329" s="2" t="s">
        <v>13</v>
      </c>
      <c r="K329" s="7"/>
      <c r="L329" s="2" t="s">
        <v>13</v>
      </c>
      <c r="M329" s="2" t="s">
        <v>549</v>
      </c>
    </row>
    <row r="330" spans="1:13" ht="10.5" customHeight="1" x14ac:dyDescent="0.15">
      <c r="A330" s="2" t="s">
        <v>544</v>
      </c>
      <c r="B330" s="2" t="s">
        <v>545</v>
      </c>
      <c r="C330" s="5" t="s">
        <v>563</v>
      </c>
      <c r="D330" s="2" t="s">
        <v>11</v>
      </c>
      <c r="E330" s="6">
        <v>0</v>
      </c>
      <c r="F330" s="2" t="s">
        <v>561</v>
      </c>
      <c r="G330" s="7"/>
      <c r="H330" s="2" t="s">
        <v>13</v>
      </c>
      <c r="I330" s="7"/>
      <c r="J330" s="2" t="s">
        <v>13</v>
      </c>
      <c r="K330" s="7"/>
      <c r="L330" s="2" t="s">
        <v>13</v>
      </c>
      <c r="M330" s="7"/>
    </row>
    <row r="331" spans="1:13" ht="10.5" customHeight="1" x14ac:dyDescent="0.15">
      <c r="A331" s="2" t="s">
        <v>544</v>
      </c>
      <c r="B331" s="2" t="s">
        <v>545</v>
      </c>
      <c r="C331" s="5" t="s">
        <v>564</v>
      </c>
      <c r="D331" s="2" t="s">
        <v>11</v>
      </c>
      <c r="E331" s="6">
        <v>0</v>
      </c>
      <c r="F331" s="2" t="s">
        <v>561</v>
      </c>
      <c r="G331" s="7"/>
      <c r="H331" s="2" t="s">
        <v>13</v>
      </c>
      <c r="I331" s="7"/>
      <c r="J331" s="2" t="s">
        <v>13</v>
      </c>
      <c r="K331" s="7"/>
      <c r="L331" s="2" t="s">
        <v>13</v>
      </c>
      <c r="M331" s="2" t="s">
        <v>549</v>
      </c>
    </row>
    <row r="332" spans="1:13" ht="10.5" customHeight="1" x14ac:dyDescent="0.15">
      <c r="A332" s="2" t="s">
        <v>544</v>
      </c>
      <c r="B332" s="2" t="s">
        <v>545</v>
      </c>
      <c r="C332" s="5" t="s">
        <v>565</v>
      </c>
      <c r="D332" s="2" t="s">
        <v>11</v>
      </c>
      <c r="E332" s="6">
        <v>0</v>
      </c>
      <c r="F332" s="2" t="s">
        <v>561</v>
      </c>
      <c r="G332" s="7"/>
      <c r="H332" s="2" t="s">
        <v>13</v>
      </c>
      <c r="I332" s="7"/>
      <c r="J332" s="2" t="s">
        <v>13</v>
      </c>
      <c r="K332" s="7"/>
      <c r="L332" s="2" t="s">
        <v>13</v>
      </c>
      <c r="M332" s="7"/>
    </row>
    <row r="333" spans="1:13" ht="10.5" customHeight="1" x14ac:dyDescent="0.15">
      <c r="A333" s="2" t="s">
        <v>544</v>
      </c>
      <c r="B333" s="2" t="s">
        <v>545</v>
      </c>
      <c r="C333" s="5" t="s">
        <v>566</v>
      </c>
      <c r="D333" s="2" t="s">
        <v>11</v>
      </c>
      <c r="E333" s="6">
        <v>0</v>
      </c>
      <c r="F333" s="2" t="s">
        <v>561</v>
      </c>
      <c r="G333" s="7"/>
      <c r="H333" s="2" t="s">
        <v>13</v>
      </c>
      <c r="I333" s="7"/>
      <c r="J333" s="2" t="s">
        <v>567</v>
      </c>
      <c r="K333" s="7"/>
      <c r="L333" s="2" t="s">
        <v>13</v>
      </c>
      <c r="M333" s="2" t="s">
        <v>549</v>
      </c>
    </row>
    <row r="334" spans="1:13" ht="10.5" customHeight="1" x14ac:dyDescent="0.15">
      <c r="A334" s="2" t="s">
        <v>544</v>
      </c>
      <c r="B334" s="2" t="s">
        <v>545</v>
      </c>
      <c r="C334" s="5" t="s">
        <v>568</v>
      </c>
      <c r="D334" s="2" t="s">
        <v>11</v>
      </c>
      <c r="E334" s="6">
        <v>0</v>
      </c>
      <c r="F334" s="2" t="s">
        <v>569</v>
      </c>
      <c r="G334" s="7"/>
      <c r="H334" s="2" t="s">
        <v>13</v>
      </c>
      <c r="I334" s="7"/>
      <c r="J334" s="2" t="s">
        <v>460</v>
      </c>
      <c r="K334" s="7"/>
      <c r="L334" s="2" t="s">
        <v>13</v>
      </c>
      <c r="M334" s="2" t="s">
        <v>549</v>
      </c>
    </row>
    <row r="335" spans="1:13" ht="10.5" customHeight="1" x14ac:dyDescent="0.15">
      <c r="A335" s="2" t="s">
        <v>544</v>
      </c>
      <c r="B335" s="2" t="s">
        <v>545</v>
      </c>
      <c r="C335" s="5" t="s">
        <v>570</v>
      </c>
      <c r="D335" s="2" t="s">
        <v>11</v>
      </c>
      <c r="E335" s="6">
        <v>0</v>
      </c>
      <c r="F335" s="2" t="s">
        <v>571</v>
      </c>
      <c r="G335" s="7"/>
      <c r="H335" s="2" t="s">
        <v>13</v>
      </c>
      <c r="I335" s="7"/>
      <c r="J335" s="2" t="s">
        <v>13</v>
      </c>
      <c r="K335" s="7"/>
      <c r="L335" s="2" t="s">
        <v>13</v>
      </c>
      <c r="M335" s="2" t="s">
        <v>549</v>
      </c>
    </row>
    <row r="336" spans="1:13" ht="10.5" customHeight="1" x14ac:dyDescent="0.15">
      <c r="A336" s="2" t="s">
        <v>544</v>
      </c>
      <c r="B336" s="2" t="s">
        <v>545</v>
      </c>
      <c r="C336" s="5" t="s">
        <v>572</v>
      </c>
      <c r="D336" s="2" t="s">
        <v>11</v>
      </c>
      <c r="E336" s="6">
        <v>0</v>
      </c>
      <c r="F336" s="2" t="s">
        <v>569</v>
      </c>
      <c r="G336" s="7"/>
      <c r="H336" s="2" t="s">
        <v>13</v>
      </c>
      <c r="I336" s="7"/>
      <c r="J336" s="2" t="s">
        <v>13</v>
      </c>
      <c r="K336" s="7"/>
      <c r="L336" s="2" t="s">
        <v>13</v>
      </c>
      <c r="M336" s="2" t="s">
        <v>549</v>
      </c>
    </row>
    <row r="337" spans="1:13" ht="10.5" customHeight="1" x14ac:dyDescent="0.15">
      <c r="A337" s="2" t="s">
        <v>544</v>
      </c>
      <c r="B337" s="2" t="s">
        <v>545</v>
      </c>
      <c r="C337" s="3" t="s">
        <v>573</v>
      </c>
      <c r="D337" s="2" t="s">
        <v>16</v>
      </c>
      <c r="E337" s="6">
        <v>0</v>
      </c>
      <c r="F337" s="2" t="s">
        <v>174</v>
      </c>
      <c r="G337" s="2" t="s">
        <v>557</v>
      </c>
      <c r="H337" s="2" t="s">
        <v>14</v>
      </c>
      <c r="I337" s="7"/>
      <c r="J337" s="2" t="s">
        <v>13</v>
      </c>
      <c r="K337" s="7"/>
      <c r="L337" s="2" t="s">
        <v>13</v>
      </c>
      <c r="M337" s="7"/>
    </row>
    <row r="338" spans="1:13" ht="10.5" customHeight="1" x14ac:dyDescent="0.15">
      <c r="A338" s="2" t="s">
        <v>544</v>
      </c>
      <c r="B338" s="2" t="s">
        <v>545</v>
      </c>
      <c r="C338" s="3" t="s">
        <v>574</v>
      </c>
      <c r="D338" s="2" t="s">
        <v>11</v>
      </c>
      <c r="E338" s="6">
        <v>0</v>
      </c>
      <c r="F338" s="2" t="s">
        <v>569</v>
      </c>
      <c r="G338" s="7"/>
      <c r="H338" s="2" t="s">
        <v>13</v>
      </c>
      <c r="I338" s="7"/>
      <c r="J338" s="2" t="s">
        <v>14</v>
      </c>
      <c r="K338" s="7"/>
      <c r="L338" s="2" t="s">
        <v>14</v>
      </c>
      <c r="M338" s="7"/>
    </row>
    <row r="339" spans="1:13" ht="10.5" customHeight="1" x14ac:dyDescent="0.15">
      <c r="A339" s="2" t="s">
        <v>544</v>
      </c>
      <c r="B339" s="2" t="s">
        <v>545</v>
      </c>
      <c r="C339" s="4" t="s">
        <v>575</v>
      </c>
      <c r="D339" s="2" t="s">
        <v>11</v>
      </c>
      <c r="E339" s="6">
        <v>0.1</v>
      </c>
      <c r="F339" s="2" t="s">
        <v>576</v>
      </c>
      <c r="G339" s="7"/>
      <c r="H339" s="2" t="s">
        <v>188</v>
      </c>
      <c r="I339" s="7"/>
      <c r="J339" s="2" t="s">
        <v>13</v>
      </c>
      <c r="K339" s="7"/>
      <c r="L339" s="2" t="s">
        <v>13</v>
      </c>
      <c r="M339" s="7"/>
    </row>
    <row r="340" spans="1:13" ht="11" customHeight="1" x14ac:dyDescent="0.15">
      <c r="A340" s="2" t="s">
        <v>544</v>
      </c>
      <c r="B340" s="2" t="s">
        <v>545</v>
      </c>
      <c r="C340" s="3" t="s">
        <v>577</v>
      </c>
      <c r="D340" s="2" t="s">
        <v>11</v>
      </c>
      <c r="E340" s="6">
        <v>0</v>
      </c>
      <c r="F340" s="2" t="s">
        <v>569</v>
      </c>
      <c r="G340" s="7"/>
      <c r="H340" s="2" t="s">
        <v>13</v>
      </c>
      <c r="I340" s="7"/>
      <c r="J340" s="2" t="s">
        <v>13</v>
      </c>
      <c r="K340" s="7"/>
      <c r="L340" s="2" t="s">
        <v>13</v>
      </c>
      <c r="M340" s="7"/>
    </row>
    <row r="341" spans="1:13" ht="15.75" customHeight="1" x14ac:dyDescent="0.15">
      <c r="A341" s="2" t="s">
        <v>544</v>
      </c>
      <c r="B341" s="2" t="s">
        <v>545</v>
      </c>
      <c r="C341" s="4" t="s">
        <v>578</v>
      </c>
      <c r="D341" s="2" t="s">
        <v>16</v>
      </c>
      <c r="E341" s="6">
        <v>0.1</v>
      </c>
      <c r="F341" s="2" t="s">
        <v>174</v>
      </c>
      <c r="G341" s="7"/>
      <c r="H341" s="2" t="s">
        <v>188</v>
      </c>
      <c r="I341" s="7"/>
      <c r="J341" s="2" t="s">
        <v>13</v>
      </c>
      <c r="K341" s="7"/>
      <c r="L341" s="2" t="s">
        <v>13</v>
      </c>
      <c r="M341" s="7"/>
    </row>
    <row r="342" spans="1:13" ht="10.5" customHeight="1" x14ac:dyDescent="0.15">
      <c r="A342" s="2" t="s">
        <v>544</v>
      </c>
      <c r="B342" s="2" t="s">
        <v>545</v>
      </c>
      <c r="C342" s="8" t="s">
        <v>579</v>
      </c>
      <c r="D342" s="2" t="s">
        <v>16</v>
      </c>
      <c r="E342" s="6">
        <v>0</v>
      </c>
      <c r="F342" s="2" t="s">
        <v>526</v>
      </c>
      <c r="G342" s="2" t="s">
        <v>580</v>
      </c>
      <c r="H342" s="2" t="s">
        <v>158</v>
      </c>
      <c r="I342" s="7"/>
      <c r="J342" s="2" t="s">
        <v>13</v>
      </c>
      <c r="K342" s="7"/>
      <c r="L342" s="2" t="s">
        <v>13</v>
      </c>
      <c r="M342" s="7"/>
    </row>
    <row r="343" spans="1:13" ht="10.5" customHeight="1" x14ac:dyDescent="0.15">
      <c r="A343" s="2" t="s">
        <v>544</v>
      </c>
      <c r="B343" s="2" t="s">
        <v>545</v>
      </c>
      <c r="C343" s="5" t="s">
        <v>581</v>
      </c>
      <c r="D343" s="2" t="s">
        <v>16</v>
      </c>
      <c r="E343" s="6">
        <v>0</v>
      </c>
      <c r="F343" s="2" t="s">
        <v>526</v>
      </c>
      <c r="G343" s="2" t="s">
        <v>580</v>
      </c>
      <c r="H343" s="2" t="s">
        <v>158</v>
      </c>
      <c r="I343" s="7"/>
      <c r="J343" s="2" t="s">
        <v>158</v>
      </c>
      <c r="K343" s="7"/>
      <c r="L343" s="2" t="s">
        <v>158</v>
      </c>
      <c r="M343" s="7"/>
    </row>
    <row r="344" spans="1:13" ht="10.5" customHeight="1" x14ac:dyDescent="0.15">
      <c r="A344" s="2" t="s">
        <v>544</v>
      </c>
      <c r="B344" s="2" t="s">
        <v>545</v>
      </c>
      <c r="C344" s="5" t="s">
        <v>582</v>
      </c>
      <c r="D344" s="2" t="s">
        <v>16</v>
      </c>
      <c r="E344" s="6">
        <v>0</v>
      </c>
      <c r="F344" s="2" t="s">
        <v>569</v>
      </c>
      <c r="G344" s="7"/>
      <c r="H344" s="2" t="s">
        <v>13</v>
      </c>
      <c r="I344" s="7"/>
      <c r="J344" s="2" t="s">
        <v>13</v>
      </c>
      <c r="K344" s="7"/>
      <c r="L344" s="2" t="s">
        <v>549</v>
      </c>
      <c r="M344" s="7"/>
    </row>
    <row r="345" spans="1:13" ht="10.5" customHeight="1" x14ac:dyDescent="0.15">
      <c r="A345" s="2" t="s">
        <v>544</v>
      </c>
      <c r="B345" s="2" t="s">
        <v>545</v>
      </c>
      <c r="C345" s="5" t="s">
        <v>583</v>
      </c>
      <c r="D345" s="2" t="s">
        <v>16</v>
      </c>
      <c r="E345" s="6">
        <v>0</v>
      </c>
      <c r="F345" s="2" t="s">
        <v>569</v>
      </c>
      <c r="G345" s="7"/>
      <c r="H345" s="2" t="s">
        <v>13</v>
      </c>
      <c r="I345" s="7"/>
      <c r="J345" s="2" t="s">
        <v>13</v>
      </c>
      <c r="K345" s="7"/>
      <c r="L345" s="2" t="s">
        <v>549</v>
      </c>
      <c r="M345" s="7"/>
    </row>
    <row r="346" spans="1:13" ht="10.5" customHeight="1" x14ac:dyDescent="0.15">
      <c r="A346" s="2" t="s">
        <v>544</v>
      </c>
      <c r="B346" s="2" t="s">
        <v>545</v>
      </c>
      <c r="C346" s="3" t="s">
        <v>584</v>
      </c>
      <c r="D346" s="2" t="s">
        <v>16</v>
      </c>
      <c r="E346" s="6">
        <v>0</v>
      </c>
      <c r="F346" s="2" t="s">
        <v>174</v>
      </c>
      <c r="G346" s="2" t="s">
        <v>585</v>
      </c>
      <c r="H346" s="2" t="s">
        <v>60</v>
      </c>
      <c r="I346" s="7"/>
      <c r="J346" s="2" t="s">
        <v>13</v>
      </c>
      <c r="K346" s="7"/>
      <c r="L346" s="2" t="s">
        <v>549</v>
      </c>
      <c r="M346" s="2" t="s">
        <v>549</v>
      </c>
    </row>
    <row r="347" spans="1:13" ht="10.5" customHeight="1" x14ac:dyDescent="0.15">
      <c r="A347" s="2" t="s">
        <v>544</v>
      </c>
      <c r="B347" s="2" t="s">
        <v>545</v>
      </c>
      <c r="C347" s="5" t="s">
        <v>586</v>
      </c>
      <c r="D347" s="2" t="s">
        <v>11</v>
      </c>
      <c r="E347" s="6">
        <v>0</v>
      </c>
      <c r="F347" s="2" t="s">
        <v>569</v>
      </c>
      <c r="G347" s="7"/>
      <c r="H347" s="2" t="s">
        <v>13</v>
      </c>
      <c r="I347" s="7"/>
      <c r="J347" s="2" t="s">
        <v>567</v>
      </c>
      <c r="K347" s="7"/>
      <c r="L347" s="2" t="s">
        <v>13</v>
      </c>
      <c r="M347" s="2" t="s">
        <v>549</v>
      </c>
    </row>
    <row r="348" spans="1:13" ht="10.5" customHeight="1" x14ac:dyDescent="0.15">
      <c r="A348" s="2" t="s">
        <v>544</v>
      </c>
      <c r="B348" s="2" t="s">
        <v>545</v>
      </c>
      <c r="C348" s="5" t="s">
        <v>587</v>
      </c>
      <c r="D348" s="2" t="s">
        <v>11</v>
      </c>
      <c r="E348" s="6">
        <v>0</v>
      </c>
      <c r="F348" s="2" t="s">
        <v>569</v>
      </c>
      <c r="G348" s="7"/>
      <c r="H348" s="2" t="s">
        <v>13</v>
      </c>
      <c r="I348" s="7"/>
      <c r="J348" s="2" t="s">
        <v>567</v>
      </c>
      <c r="K348" s="7"/>
      <c r="L348" s="2" t="s">
        <v>13</v>
      </c>
      <c r="M348" s="2" t="s">
        <v>549</v>
      </c>
    </row>
    <row r="349" spans="1:13" ht="10.5" customHeight="1" x14ac:dyDescent="0.15">
      <c r="A349" s="2" t="s">
        <v>544</v>
      </c>
      <c r="B349" s="2" t="s">
        <v>545</v>
      </c>
      <c r="C349" s="3" t="s">
        <v>588</v>
      </c>
      <c r="D349" s="2" t="s">
        <v>16</v>
      </c>
      <c r="E349" s="6">
        <v>0</v>
      </c>
      <c r="F349" s="2" t="s">
        <v>589</v>
      </c>
      <c r="G349" s="7"/>
      <c r="H349" s="2" t="s">
        <v>13</v>
      </c>
      <c r="I349" s="7"/>
      <c r="J349" s="2" t="s">
        <v>460</v>
      </c>
      <c r="K349" s="7"/>
      <c r="L349" s="2" t="s">
        <v>13</v>
      </c>
      <c r="M349" s="2" t="s">
        <v>549</v>
      </c>
    </row>
    <row r="350" spans="1:13" ht="10.5" customHeight="1" x14ac:dyDescent="0.15">
      <c r="A350" s="2" t="s">
        <v>544</v>
      </c>
      <c r="B350" s="2" t="s">
        <v>545</v>
      </c>
      <c r="C350" s="5" t="s">
        <v>590</v>
      </c>
      <c r="D350" s="2" t="s">
        <v>16</v>
      </c>
      <c r="E350" s="6">
        <v>0</v>
      </c>
      <c r="F350" s="2" t="s">
        <v>589</v>
      </c>
      <c r="G350" s="7"/>
      <c r="H350" s="2" t="s">
        <v>13</v>
      </c>
      <c r="I350" s="7"/>
      <c r="J350" s="2" t="s">
        <v>13</v>
      </c>
      <c r="K350" s="7"/>
      <c r="L350" s="2" t="s">
        <v>13</v>
      </c>
      <c r="M350" s="2" t="s">
        <v>549</v>
      </c>
    </row>
    <row r="351" spans="1:13" ht="10.5" customHeight="1" x14ac:dyDescent="0.15">
      <c r="A351" s="2" t="s">
        <v>544</v>
      </c>
      <c r="B351" s="2" t="s">
        <v>545</v>
      </c>
      <c r="C351" s="5" t="s">
        <v>591</v>
      </c>
      <c r="D351" s="2" t="s">
        <v>16</v>
      </c>
      <c r="E351" s="6">
        <v>0.1</v>
      </c>
      <c r="F351" s="2" t="s">
        <v>526</v>
      </c>
      <c r="G351" s="7"/>
      <c r="H351" s="2" t="s">
        <v>188</v>
      </c>
      <c r="I351" s="7"/>
      <c r="J351" s="2" t="s">
        <v>13</v>
      </c>
      <c r="K351" s="7"/>
      <c r="L351" s="2" t="s">
        <v>13</v>
      </c>
      <c r="M351" s="2" t="s">
        <v>549</v>
      </c>
    </row>
    <row r="352" spans="1:13" ht="10.5" customHeight="1" x14ac:dyDescent="0.15">
      <c r="A352" s="2" t="s">
        <v>544</v>
      </c>
      <c r="B352" s="2" t="s">
        <v>545</v>
      </c>
      <c r="C352" s="5" t="s">
        <v>592</v>
      </c>
      <c r="D352" s="2" t="s">
        <v>11</v>
      </c>
      <c r="E352" s="6">
        <v>0.1</v>
      </c>
      <c r="F352" s="2" t="s">
        <v>526</v>
      </c>
      <c r="G352" s="7"/>
      <c r="H352" s="2" t="s">
        <v>188</v>
      </c>
      <c r="I352" s="7"/>
      <c r="J352" s="2" t="s">
        <v>13</v>
      </c>
      <c r="K352" s="7"/>
      <c r="L352" s="2" t="s">
        <v>13</v>
      </c>
      <c r="M352" s="2" t="s">
        <v>549</v>
      </c>
    </row>
    <row r="353" spans="1:13" ht="11" customHeight="1" x14ac:dyDescent="0.15">
      <c r="A353" s="2" t="s">
        <v>544</v>
      </c>
      <c r="B353" s="2" t="s">
        <v>545</v>
      </c>
      <c r="C353" s="2" t="s">
        <v>593</v>
      </c>
      <c r="D353" s="2" t="s">
        <v>11</v>
      </c>
      <c r="E353" s="6">
        <v>0.1</v>
      </c>
      <c r="F353" s="2" t="s">
        <v>526</v>
      </c>
      <c r="G353" s="7"/>
      <c r="H353" s="2" t="s">
        <v>188</v>
      </c>
      <c r="I353" s="7"/>
      <c r="J353" s="2" t="s">
        <v>13</v>
      </c>
      <c r="K353" s="7"/>
      <c r="L353" s="2" t="s">
        <v>13</v>
      </c>
      <c r="M353" s="2" t="s">
        <v>549</v>
      </c>
    </row>
    <row r="354" spans="1:13" ht="15.75" customHeight="1" x14ac:dyDescent="0.15">
      <c r="A354" s="2" t="s">
        <v>544</v>
      </c>
      <c r="B354" s="2" t="s">
        <v>545</v>
      </c>
      <c r="C354" s="4" t="s">
        <v>594</v>
      </c>
      <c r="D354" s="2" t="s">
        <v>16</v>
      </c>
      <c r="E354" s="6">
        <v>0.1</v>
      </c>
      <c r="F354" s="2" t="s">
        <v>526</v>
      </c>
      <c r="G354" s="7"/>
      <c r="H354" s="2" t="s">
        <v>188</v>
      </c>
      <c r="I354" s="7"/>
      <c r="J354" s="2" t="s">
        <v>13</v>
      </c>
      <c r="K354" s="2" t="s">
        <v>460</v>
      </c>
      <c r="L354" s="2" t="s">
        <v>13</v>
      </c>
      <c r="M354" s="2" t="s">
        <v>549</v>
      </c>
    </row>
    <row r="355" spans="1:13" ht="10.5" customHeight="1" x14ac:dyDescent="0.15">
      <c r="A355" s="2" t="s">
        <v>544</v>
      </c>
      <c r="B355" s="2" t="s">
        <v>545</v>
      </c>
      <c r="C355" s="5" t="s">
        <v>595</v>
      </c>
      <c r="D355" s="2" t="s">
        <v>16</v>
      </c>
      <c r="E355" s="6">
        <v>0.1</v>
      </c>
      <c r="F355" s="2" t="s">
        <v>526</v>
      </c>
      <c r="G355" s="7"/>
      <c r="H355" s="2" t="s">
        <v>188</v>
      </c>
      <c r="I355" s="7"/>
      <c r="J355" s="2" t="s">
        <v>13</v>
      </c>
      <c r="K355" s="2" t="s">
        <v>460</v>
      </c>
      <c r="L355" s="2" t="s">
        <v>13</v>
      </c>
      <c r="M355" s="2" t="s">
        <v>549</v>
      </c>
    </row>
    <row r="356" spans="1:13" ht="10.5" customHeight="1" x14ac:dyDescent="0.15">
      <c r="A356" s="2" t="s">
        <v>544</v>
      </c>
      <c r="B356" s="2" t="s">
        <v>545</v>
      </c>
      <c r="C356" s="2" t="s">
        <v>596</v>
      </c>
      <c r="D356" s="2" t="s">
        <v>11</v>
      </c>
      <c r="E356" s="6">
        <v>0.1</v>
      </c>
      <c r="F356" s="2" t="s">
        <v>526</v>
      </c>
      <c r="G356" s="7"/>
      <c r="H356" s="2" t="s">
        <v>188</v>
      </c>
      <c r="I356" s="7"/>
      <c r="J356" s="2" t="s">
        <v>13</v>
      </c>
      <c r="K356" s="7"/>
      <c r="L356" s="2" t="s">
        <v>13</v>
      </c>
      <c r="M356" s="2" t="s">
        <v>549</v>
      </c>
    </row>
    <row r="357" spans="1:13" ht="10.5" customHeight="1" x14ac:dyDescent="0.15">
      <c r="A357" s="2" t="s">
        <v>544</v>
      </c>
      <c r="B357" s="2" t="s">
        <v>545</v>
      </c>
      <c r="C357" s="5" t="s">
        <v>597</v>
      </c>
      <c r="D357" s="2" t="s">
        <v>16</v>
      </c>
      <c r="E357" s="6">
        <v>0.1</v>
      </c>
      <c r="F357" s="2" t="s">
        <v>526</v>
      </c>
      <c r="G357" s="7"/>
      <c r="H357" s="2" t="s">
        <v>188</v>
      </c>
      <c r="I357" s="7"/>
      <c r="J357" s="2" t="s">
        <v>13</v>
      </c>
      <c r="K357" s="7"/>
      <c r="L357" s="2" t="s">
        <v>13</v>
      </c>
      <c r="M357" s="2" t="s">
        <v>549</v>
      </c>
    </row>
    <row r="358" spans="1:13" ht="10.5" customHeight="1" x14ac:dyDescent="0.15">
      <c r="A358" s="2" t="s">
        <v>544</v>
      </c>
      <c r="B358" s="2" t="s">
        <v>545</v>
      </c>
      <c r="C358" s="2" t="s">
        <v>598</v>
      </c>
      <c r="D358" s="2" t="s">
        <v>11</v>
      </c>
      <c r="E358" s="6">
        <v>0.1</v>
      </c>
      <c r="F358" s="2" t="s">
        <v>526</v>
      </c>
      <c r="G358" s="7"/>
      <c r="H358" s="2" t="s">
        <v>188</v>
      </c>
      <c r="I358" s="7"/>
      <c r="J358" s="2" t="s">
        <v>13</v>
      </c>
      <c r="K358" s="7"/>
      <c r="L358" s="2" t="s">
        <v>13</v>
      </c>
      <c r="M358" s="2" t="s">
        <v>549</v>
      </c>
    </row>
    <row r="359" spans="1:13" ht="10.5" customHeight="1" x14ac:dyDescent="0.15">
      <c r="A359" s="2" t="s">
        <v>544</v>
      </c>
      <c r="B359" s="2" t="s">
        <v>545</v>
      </c>
      <c r="C359" s="5" t="s">
        <v>599</v>
      </c>
      <c r="D359" s="2" t="s">
        <v>16</v>
      </c>
      <c r="E359" s="6">
        <v>0.1</v>
      </c>
      <c r="F359" s="2" t="s">
        <v>526</v>
      </c>
      <c r="G359" s="7"/>
      <c r="H359" s="2" t="s">
        <v>188</v>
      </c>
      <c r="I359" s="7"/>
      <c r="J359" s="2" t="s">
        <v>13</v>
      </c>
      <c r="K359" s="7"/>
      <c r="L359" s="2" t="s">
        <v>13</v>
      </c>
      <c r="M359" s="2" t="s">
        <v>549</v>
      </c>
    </row>
    <row r="360" spans="1:13" ht="10.5" customHeight="1" x14ac:dyDescent="0.15">
      <c r="A360" s="2" t="s">
        <v>544</v>
      </c>
      <c r="B360" s="2" t="s">
        <v>545</v>
      </c>
      <c r="C360" s="5" t="s">
        <v>600</v>
      </c>
      <c r="D360" s="2" t="s">
        <v>16</v>
      </c>
      <c r="E360" s="6">
        <v>0.1</v>
      </c>
      <c r="F360" s="2" t="s">
        <v>526</v>
      </c>
      <c r="G360" s="7"/>
      <c r="H360" s="2" t="s">
        <v>188</v>
      </c>
      <c r="I360" s="7"/>
      <c r="J360" s="2" t="s">
        <v>13</v>
      </c>
      <c r="K360" s="7"/>
      <c r="L360" s="2" t="s">
        <v>13</v>
      </c>
      <c r="M360" s="2" t="s">
        <v>549</v>
      </c>
    </row>
    <row r="361" spans="1:13" ht="10.5" customHeight="1" x14ac:dyDescent="0.15">
      <c r="A361" s="2" t="s">
        <v>544</v>
      </c>
      <c r="B361" s="2" t="s">
        <v>545</v>
      </c>
      <c r="C361" s="4" t="s">
        <v>601</v>
      </c>
      <c r="D361" s="2" t="s">
        <v>16</v>
      </c>
      <c r="E361" s="6">
        <v>0.1</v>
      </c>
      <c r="F361" s="2" t="s">
        <v>526</v>
      </c>
      <c r="G361" s="7"/>
      <c r="H361" s="2" t="s">
        <v>188</v>
      </c>
      <c r="I361" s="7"/>
      <c r="J361" s="2" t="s">
        <v>13</v>
      </c>
      <c r="K361" s="7"/>
      <c r="L361" s="2" t="s">
        <v>13</v>
      </c>
      <c r="M361" s="7"/>
    </row>
    <row r="362" spans="1:13" ht="10.5" customHeight="1" x14ac:dyDescent="0.15">
      <c r="A362" s="2" t="s">
        <v>544</v>
      </c>
      <c r="B362" s="2" t="s">
        <v>545</v>
      </c>
      <c r="C362" s="2" t="s">
        <v>602</v>
      </c>
      <c r="D362" s="2" t="s">
        <v>16</v>
      </c>
      <c r="E362" s="6">
        <v>0.1</v>
      </c>
      <c r="F362" s="2" t="s">
        <v>526</v>
      </c>
      <c r="G362" s="7"/>
      <c r="H362" s="2" t="s">
        <v>188</v>
      </c>
      <c r="I362" s="7"/>
      <c r="J362" s="2" t="s">
        <v>13</v>
      </c>
      <c r="K362" s="7"/>
      <c r="L362" s="2" t="s">
        <v>13</v>
      </c>
      <c r="M362" s="2" t="s">
        <v>549</v>
      </c>
    </row>
    <row r="363" spans="1:13" ht="10.5" customHeight="1" x14ac:dyDescent="0.15">
      <c r="A363" s="5" t="s">
        <v>603</v>
      </c>
      <c r="B363" s="2" t="s">
        <v>604</v>
      </c>
      <c r="C363" s="5" t="s">
        <v>605</v>
      </c>
      <c r="D363" s="2" t="s">
        <v>16</v>
      </c>
      <c r="E363" s="6">
        <v>0</v>
      </c>
      <c r="F363" s="2" t="s">
        <v>606</v>
      </c>
      <c r="G363" s="7"/>
      <c r="H363" s="2" t="s">
        <v>47</v>
      </c>
      <c r="I363" s="7"/>
      <c r="J363" s="2" t="s">
        <v>47</v>
      </c>
      <c r="K363" s="7"/>
      <c r="L363" s="2" t="s">
        <v>47</v>
      </c>
      <c r="M363" s="7"/>
    </row>
    <row r="364" spans="1:13" ht="10.5" customHeight="1" x14ac:dyDescent="0.15">
      <c r="A364" s="5" t="s">
        <v>603</v>
      </c>
      <c r="B364" s="2" t="s">
        <v>604</v>
      </c>
      <c r="C364" s="5" t="s">
        <v>607</v>
      </c>
      <c r="D364" s="2" t="s">
        <v>16</v>
      </c>
      <c r="E364" s="6">
        <v>0</v>
      </c>
      <c r="F364" s="2" t="s">
        <v>606</v>
      </c>
      <c r="G364" s="7"/>
      <c r="H364" s="2" t="s">
        <v>47</v>
      </c>
      <c r="I364" s="7"/>
      <c r="J364" s="2" t="s">
        <v>47</v>
      </c>
      <c r="K364" s="7"/>
      <c r="L364" s="2" t="s">
        <v>47</v>
      </c>
      <c r="M364" s="7"/>
    </row>
    <row r="365" spans="1:13" ht="11" customHeight="1" x14ac:dyDescent="0.15">
      <c r="A365" s="5" t="s">
        <v>603</v>
      </c>
      <c r="B365" s="2" t="s">
        <v>604</v>
      </c>
      <c r="C365" s="5" t="s">
        <v>608</v>
      </c>
      <c r="D365" s="2" t="s">
        <v>16</v>
      </c>
      <c r="E365" s="6">
        <v>0</v>
      </c>
      <c r="F365" s="2" t="s">
        <v>606</v>
      </c>
      <c r="G365" s="7"/>
      <c r="H365" s="2" t="s">
        <v>47</v>
      </c>
      <c r="I365" s="7"/>
      <c r="J365" s="2" t="s">
        <v>47</v>
      </c>
      <c r="K365" s="7"/>
      <c r="L365" s="2" t="s">
        <v>47</v>
      </c>
      <c r="M365" s="7"/>
    </row>
    <row r="366" spans="1:13" ht="10.5" customHeight="1" x14ac:dyDescent="0.15">
      <c r="A366" s="5" t="s">
        <v>603</v>
      </c>
      <c r="B366" s="2" t="s">
        <v>604</v>
      </c>
      <c r="C366" s="5" t="s">
        <v>609</v>
      </c>
      <c r="D366" s="2" t="s">
        <v>16</v>
      </c>
      <c r="E366" s="6">
        <v>0</v>
      </c>
      <c r="F366" s="2" t="s">
        <v>606</v>
      </c>
      <c r="G366" s="7"/>
      <c r="H366" s="2" t="s">
        <v>47</v>
      </c>
      <c r="I366" s="7"/>
      <c r="J366" s="2" t="s">
        <v>47</v>
      </c>
      <c r="K366" s="7"/>
      <c r="L366" s="2" t="s">
        <v>47</v>
      </c>
      <c r="M366" s="7"/>
    </row>
    <row r="367" spans="1:13" ht="10.5" customHeight="1" x14ac:dyDescent="0.15">
      <c r="A367" s="5" t="s">
        <v>603</v>
      </c>
      <c r="B367" s="2" t="s">
        <v>604</v>
      </c>
      <c r="C367" s="5" t="s">
        <v>610</v>
      </c>
      <c r="D367" s="2" t="s">
        <v>16</v>
      </c>
      <c r="E367" s="6">
        <v>0</v>
      </c>
      <c r="F367" s="2" t="s">
        <v>606</v>
      </c>
      <c r="G367" s="7"/>
      <c r="H367" s="2" t="s">
        <v>47</v>
      </c>
      <c r="I367" s="7"/>
      <c r="J367" s="2" t="s">
        <v>47</v>
      </c>
      <c r="K367" s="7"/>
      <c r="L367" s="2" t="s">
        <v>47</v>
      </c>
      <c r="M367" s="7"/>
    </row>
    <row r="368" spans="1:13" ht="10.5" customHeight="1" x14ac:dyDescent="0.15">
      <c r="A368" s="5" t="s">
        <v>603</v>
      </c>
      <c r="B368" s="2" t="s">
        <v>604</v>
      </c>
      <c r="C368" s="5" t="s">
        <v>611</v>
      </c>
      <c r="D368" s="2" t="s">
        <v>16</v>
      </c>
      <c r="E368" s="6">
        <v>0</v>
      </c>
      <c r="F368" s="2" t="s">
        <v>606</v>
      </c>
      <c r="G368" s="7"/>
      <c r="H368" s="2" t="s">
        <v>47</v>
      </c>
      <c r="I368" s="7"/>
      <c r="J368" s="2" t="s">
        <v>47</v>
      </c>
      <c r="K368" s="7"/>
      <c r="L368" s="2" t="s">
        <v>47</v>
      </c>
      <c r="M368" s="7"/>
    </row>
    <row r="369" spans="1:13" ht="10.5" customHeight="1" x14ac:dyDescent="0.15">
      <c r="A369" s="5" t="s">
        <v>603</v>
      </c>
      <c r="B369" s="2" t="s">
        <v>604</v>
      </c>
      <c r="C369" s="5" t="s">
        <v>612</v>
      </c>
      <c r="D369" s="2" t="s">
        <v>16</v>
      </c>
      <c r="E369" s="6">
        <v>0</v>
      </c>
      <c r="F369" s="2" t="s">
        <v>606</v>
      </c>
      <c r="G369" s="7"/>
      <c r="H369" s="2" t="s">
        <v>47</v>
      </c>
      <c r="I369" s="7"/>
      <c r="J369" s="2" t="s">
        <v>47</v>
      </c>
      <c r="K369" s="7"/>
      <c r="L369" s="2" t="s">
        <v>47</v>
      </c>
      <c r="M369" s="7"/>
    </row>
    <row r="370" spans="1:13" ht="10.5" customHeight="1" x14ac:dyDescent="0.15">
      <c r="A370" s="5" t="s">
        <v>603</v>
      </c>
      <c r="B370" s="2" t="s">
        <v>604</v>
      </c>
      <c r="C370" s="2" t="s">
        <v>613</v>
      </c>
      <c r="D370" s="2" t="s">
        <v>16</v>
      </c>
      <c r="E370" s="6">
        <v>0.04</v>
      </c>
      <c r="F370" s="2" t="s">
        <v>614</v>
      </c>
      <c r="G370" s="7"/>
      <c r="H370" s="2" t="s">
        <v>47</v>
      </c>
      <c r="I370" s="7"/>
      <c r="J370" s="2" t="s">
        <v>47</v>
      </c>
      <c r="K370" s="7"/>
      <c r="L370" s="2" t="s">
        <v>47</v>
      </c>
      <c r="M370" s="7"/>
    </row>
    <row r="371" spans="1:13" ht="10.5" customHeight="1" x14ac:dyDescent="0.15">
      <c r="A371" s="5" t="s">
        <v>603</v>
      </c>
      <c r="B371" s="2" t="s">
        <v>604</v>
      </c>
      <c r="C371" s="2" t="s">
        <v>615</v>
      </c>
      <c r="D371" s="2" t="s">
        <v>16</v>
      </c>
      <c r="E371" s="6">
        <v>0.04</v>
      </c>
      <c r="F371" s="2" t="s">
        <v>542</v>
      </c>
      <c r="G371" s="7"/>
      <c r="H371" s="2" t="s">
        <v>47</v>
      </c>
      <c r="I371" s="7"/>
      <c r="J371" s="2" t="s">
        <v>47</v>
      </c>
      <c r="K371" s="7"/>
      <c r="L371" s="2" t="s">
        <v>47</v>
      </c>
      <c r="M371" s="7"/>
    </row>
    <row r="372" spans="1:13" ht="10.5" customHeight="1" x14ac:dyDescent="0.15">
      <c r="A372" s="5" t="s">
        <v>603</v>
      </c>
      <c r="B372" s="2" t="s">
        <v>604</v>
      </c>
      <c r="C372" s="5" t="s">
        <v>616</v>
      </c>
      <c r="D372" s="2" t="s">
        <v>16</v>
      </c>
      <c r="E372" s="6">
        <v>0</v>
      </c>
      <c r="F372" s="2" t="s">
        <v>617</v>
      </c>
      <c r="G372" s="7"/>
      <c r="H372" s="2" t="s">
        <v>47</v>
      </c>
      <c r="I372" s="7"/>
      <c r="J372" s="2" t="s">
        <v>47</v>
      </c>
      <c r="K372" s="7"/>
      <c r="L372" s="2" t="s">
        <v>47</v>
      </c>
      <c r="M372" s="7"/>
    </row>
    <row r="373" spans="1:13" ht="10.5" customHeight="1" x14ac:dyDescent="0.15">
      <c r="A373" s="5" t="s">
        <v>603</v>
      </c>
      <c r="B373" s="2" t="s">
        <v>604</v>
      </c>
      <c r="C373" s="2" t="s">
        <v>618</v>
      </c>
      <c r="D373" s="2" t="s">
        <v>16</v>
      </c>
      <c r="E373" s="6">
        <v>0</v>
      </c>
      <c r="F373" s="2" t="s">
        <v>617</v>
      </c>
      <c r="G373" s="7"/>
      <c r="H373" s="2" t="s">
        <v>47</v>
      </c>
      <c r="I373" s="7"/>
      <c r="J373" s="2" t="s">
        <v>47</v>
      </c>
      <c r="K373" s="7"/>
      <c r="L373" s="2" t="s">
        <v>47</v>
      </c>
      <c r="M373" s="7"/>
    </row>
    <row r="374" spans="1:13" ht="10.5" customHeight="1" x14ac:dyDescent="0.15">
      <c r="A374" s="5" t="s">
        <v>603</v>
      </c>
      <c r="B374" s="2" t="s">
        <v>604</v>
      </c>
      <c r="C374" s="5" t="s">
        <v>619</v>
      </c>
      <c r="D374" s="2" t="s">
        <v>16</v>
      </c>
      <c r="E374" s="6">
        <v>0</v>
      </c>
      <c r="F374" s="2" t="s">
        <v>620</v>
      </c>
      <c r="G374" s="7"/>
      <c r="H374" s="2" t="s">
        <v>47</v>
      </c>
      <c r="I374" s="7"/>
      <c r="J374" s="2" t="s">
        <v>47</v>
      </c>
      <c r="K374" s="7"/>
      <c r="L374" s="2" t="s">
        <v>47</v>
      </c>
      <c r="M374" s="7"/>
    </row>
    <row r="375" spans="1:13" ht="10.5" customHeight="1" x14ac:dyDescent="0.15">
      <c r="A375" s="5" t="s">
        <v>603</v>
      </c>
      <c r="B375" s="2" t="s">
        <v>604</v>
      </c>
      <c r="C375" s="2" t="s">
        <v>621</v>
      </c>
      <c r="D375" s="2" t="s">
        <v>16</v>
      </c>
      <c r="E375" s="6">
        <v>0</v>
      </c>
      <c r="F375" s="2" t="s">
        <v>620</v>
      </c>
      <c r="G375" s="7"/>
      <c r="H375" s="2" t="s">
        <v>47</v>
      </c>
      <c r="I375" s="7"/>
      <c r="J375" s="2" t="s">
        <v>47</v>
      </c>
      <c r="K375" s="7"/>
      <c r="L375" s="2" t="s">
        <v>47</v>
      </c>
      <c r="M375" s="7"/>
    </row>
    <row r="376" spans="1:13" ht="10.5" customHeight="1" x14ac:dyDescent="0.15">
      <c r="A376" s="5" t="s">
        <v>603</v>
      </c>
      <c r="B376" s="2" t="s">
        <v>604</v>
      </c>
      <c r="C376" s="2" t="s">
        <v>622</v>
      </c>
      <c r="D376" s="2" t="s">
        <v>16</v>
      </c>
      <c r="E376" s="6">
        <v>0</v>
      </c>
      <c r="F376" s="2" t="s">
        <v>620</v>
      </c>
      <c r="G376" s="7"/>
      <c r="H376" s="2" t="s">
        <v>47</v>
      </c>
      <c r="I376" s="7"/>
      <c r="J376" s="2" t="s">
        <v>47</v>
      </c>
      <c r="K376" s="7"/>
      <c r="L376" s="2" t="s">
        <v>47</v>
      </c>
      <c r="M376" s="7"/>
    </row>
    <row r="377" spans="1:13" ht="10.5" customHeight="1" x14ac:dyDescent="0.15">
      <c r="A377" s="5" t="s">
        <v>603</v>
      </c>
      <c r="B377" s="2" t="s">
        <v>604</v>
      </c>
      <c r="C377" s="5" t="s">
        <v>623</v>
      </c>
      <c r="D377" s="2" t="s">
        <v>16</v>
      </c>
      <c r="E377" s="6">
        <v>0</v>
      </c>
      <c r="F377" s="2" t="s">
        <v>620</v>
      </c>
      <c r="G377" s="7"/>
      <c r="H377" s="2" t="s">
        <v>47</v>
      </c>
      <c r="I377" s="7"/>
      <c r="J377" s="2" t="s">
        <v>47</v>
      </c>
      <c r="K377" s="7"/>
      <c r="L377" s="2" t="s">
        <v>47</v>
      </c>
      <c r="M377" s="7"/>
    </row>
    <row r="378" spans="1:13" ht="11" customHeight="1" x14ac:dyDescent="0.15">
      <c r="A378" s="5" t="s">
        <v>603</v>
      </c>
      <c r="B378" s="2" t="s">
        <v>604</v>
      </c>
      <c r="C378" s="5" t="s">
        <v>624</v>
      </c>
      <c r="D378" s="2" t="s">
        <v>16</v>
      </c>
      <c r="E378" s="6">
        <v>0.05</v>
      </c>
      <c r="F378" s="2" t="s">
        <v>614</v>
      </c>
      <c r="G378" s="7"/>
      <c r="H378" s="2" t="s">
        <v>47</v>
      </c>
      <c r="I378" s="7"/>
      <c r="J378" s="2" t="s">
        <v>47</v>
      </c>
      <c r="K378" s="7"/>
      <c r="L378" s="2" t="s">
        <v>47</v>
      </c>
      <c r="M378" s="7"/>
    </row>
    <row r="379" spans="1:13" ht="10.5" customHeight="1" x14ac:dyDescent="0.15">
      <c r="A379" s="5" t="s">
        <v>603</v>
      </c>
      <c r="B379" s="2" t="s">
        <v>604</v>
      </c>
      <c r="C379" s="2" t="s">
        <v>625</v>
      </c>
      <c r="D379" s="2" t="s">
        <v>16</v>
      </c>
      <c r="E379" s="6">
        <v>0.04</v>
      </c>
      <c r="F379" s="2" t="s">
        <v>614</v>
      </c>
      <c r="G379" s="7"/>
      <c r="H379" s="2" t="s">
        <v>47</v>
      </c>
      <c r="I379" s="7"/>
      <c r="J379" s="2" t="s">
        <v>47</v>
      </c>
      <c r="K379" s="7"/>
      <c r="L379" s="2" t="s">
        <v>47</v>
      </c>
      <c r="M379" s="7"/>
    </row>
    <row r="380" spans="1:13" ht="10.5" customHeight="1" x14ac:dyDescent="0.15">
      <c r="A380" s="5" t="s">
        <v>603</v>
      </c>
      <c r="B380" s="2" t="s">
        <v>604</v>
      </c>
      <c r="C380" s="2" t="s">
        <v>626</v>
      </c>
      <c r="D380" s="2" t="s">
        <v>16</v>
      </c>
      <c r="E380" s="6">
        <v>0.04</v>
      </c>
      <c r="F380" s="2" t="s">
        <v>542</v>
      </c>
      <c r="G380" s="7"/>
      <c r="H380" s="2" t="s">
        <v>47</v>
      </c>
      <c r="I380" s="7"/>
      <c r="J380" s="2" t="s">
        <v>47</v>
      </c>
      <c r="K380" s="7"/>
      <c r="L380" s="2" t="s">
        <v>47</v>
      </c>
      <c r="M380" s="7"/>
    </row>
    <row r="381" spans="1:13" ht="10.5" customHeight="1" x14ac:dyDescent="0.15">
      <c r="A381" s="5" t="s">
        <v>603</v>
      </c>
      <c r="B381" s="2" t="s">
        <v>604</v>
      </c>
      <c r="C381" s="2" t="s">
        <v>627</v>
      </c>
      <c r="D381" s="2" t="s">
        <v>16</v>
      </c>
      <c r="E381" s="6">
        <v>0.04</v>
      </c>
      <c r="F381" s="2" t="s">
        <v>614</v>
      </c>
      <c r="G381" s="7"/>
      <c r="H381" s="2" t="s">
        <v>47</v>
      </c>
      <c r="I381" s="7"/>
      <c r="J381" s="2" t="s">
        <v>47</v>
      </c>
      <c r="K381" s="7"/>
      <c r="L381" s="2" t="s">
        <v>47</v>
      </c>
      <c r="M381" s="7"/>
    </row>
    <row r="382" spans="1:13" ht="10.5" customHeight="1" x14ac:dyDescent="0.15">
      <c r="A382" s="5" t="s">
        <v>603</v>
      </c>
      <c r="B382" s="2" t="s">
        <v>604</v>
      </c>
      <c r="C382" s="2" t="s">
        <v>628</v>
      </c>
      <c r="D382" s="2" t="s">
        <v>16</v>
      </c>
      <c r="E382" s="6">
        <v>0.04</v>
      </c>
      <c r="F382" s="2" t="s">
        <v>614</v>
      </c>
      <c r="G382" s="7"/>
      <c r="H382" s="2" t="s">
        <v>47</v>
      </c>
      <c r="I382" s="7"/>
      <c r="J382" s="2" t="s">
        <v>47</v>
      </c>
      <c r="K382" s="7"/>
      <c r="L382" s="2" t="s">
        <v>47</v>
      </c>
      <c r="M382" s="7"/>
    </row>
    <row r="383" spans="1:13" ht="10.5" customHeight="1" x14ac:dyDescent="0.15">
      <c r="A383" s="5" t="s">
        <v>603</v>
      </c>
      <c r="B383" s="2" t="s">
        <v>604</v>
      </c>
      <c r="C383" s="2" t="s">
        <v>629</v>
      </c>
      <c r="D383" s="2" t="s">
        <v>16</v>
      </c>
      <c r="E383" s="6">
        <v>0</v>
      </c>
      <c r="F383" s="2" t="s">
        <v>630</v>
      </c>
      <c r="G383" s="7"/>
      <c r="H383" s="2" t="s">
        <v>47</v>
      </c>
      <c r="I383" s="7"/>
      <c r="J383" s="2" t="s">
        <v>47</v>
      </c>
      <c r="K383" s="7"/>
      <c r="L383" s="2" t="s">
        <v>47</v>
      </c>
      <c r="M383" s="7"/>
    </row>
    <row r="384" spans="1:13" ht="10.5" customHeight="1" x14ac:dyDescent="0.15">
      <c r="A384" s="5" t="s">
        <v>603</v>
      </c>
      <c r="B384" s="2" t="s">
        <v>604</v>
      </c>
      <c r="C384" s="2" t="s">
        <v>631</v>
      </c>
      <c r="D384" s="2" t="s">
        <v>16</v>
      </c>
      <c r="E384" s="6">
        <v>0</v>
      </c>
      <c r="F384" s="2" t="s">
        <v>617</v>
      </c>
      <c r="G384" s="7"/>
      <c r="H384" s="2" t="s">
        <v>47</v>
      </c>
      <c r="I384" s="7"/>
      <c r="J384" s="2" t="s">
        <v>47</v>
      </c>
      <c r="K384" s="7"/>
      <c r="L384" s="2" t="s">
        <v>47</v>
      </c>
      <c r="M384" s="7"/>
    </row>
    <row r="385" spans="1:13" ht="10.5" customHeight="1" x14ac:dyDescent="0.15">
      <c r="A385" s="5" t="s">
        <v>603</v>
      </c>
      <c r="B385" s="2" t="s">
        <v>604</v>
      </c>
      <c r="C385" s="5" t="s">
        <v>632</v>
      </c>
      <c r="D385" s="2" t="s">
        <v>16</v>
      </c>
      <c r="E385" s="6">
        <v>0</v>
      </c>
      <c r="F385" s="2" t="s">
        <v>633</v>
      </c>
      <c r="G385" s="7"/>
      <c r="H385" s="2" t="s">
        <v>47</v>
      </c>
      <c r="I385" s="7"/>
      <c r="J385" s="2" t="s">
        <v>47</v>
      </c>
      <c r="K385" s="7"/>
      <c r="L385" s="2" t="s">
        <v>47</v>
      </c>
      <c r="M385" s="7"/>
    </row>
    <row r="386" spans="1:13" ht="10.5" customHeight="1" x14ac:dyDescent="0.15">
      <c r="A386" s="5" t="s">
        <v>603</v>
      </c>
      <c r="B386" s="2" t="s">
        <v>604</v>
      </c>
      <c r="C386" s="2" t="s">
        <v>634</v>
      </c>
      <c r="D386" s="2" t="s">
        <v>16</v>
      </c>
      <c r="E386" s="6">
        <v>0</v>
      </c>
      <c r="F386" s="2" t="s">
        <v>633</v>
      </c>
      <c r="G386" s="7"/>
      <c r="H386" s="2" t="s">
        <v>47</v>
      </c>
      <c r="I386" s="7"/>
      <c r="J386" s="2" t="s">
        <v>47</v>
      </c>
      <c r="K386" s="7"/>
      <c r="L386" s="2" t="s">
        <v>47</v>
      </c>
      <c r="M386" s="7"/>
    </row>
    <row r="387" spans="1:13" ht="10.5" customHeight="1" x14ac:dyDescent="0.15">
      <c r="A387" s="5" t="s">
        <v>603</v>
      </c>
      <c r="B387" s="2" t="s">
        <v>604</v>
      </c>
      <c r="C387" s="2" t="s">
        <v>635</v>
      </c>
      <c r="D387" s="2" t="s">
        <v>16</v>
      </c>
      <c r="E387" s="6">
        <v>0</v>
      </c>
      <c r="F387" s="2" t="s">
        <v>630</v>
      </c>
      <c r="G387" s="7"/>
      <c r="H387" s="2" t="s">
        <v>47</v>
      </c>
      <c r="I387" s="7"/>
      <c r="J387" s="2" t="s">
        <v>47</v>
      </c>
      <c r="K387" s="7"/>
      <c r="L387" s="2" t="s">
        <v>47</v>
      </c>
      <c r="M387" s="7"/>
    </row>
    <row r="388" spans="1:13" ht="10.5" customHeight="1" x14ac:dyDescent="0.15">
      <c r="A388" s="5" t="s">
        <v>603</v>
      </c>
      <c r="B388" s="2" t="s">
        <v>604</v>
      </c>
      <c r="C388" s="2" t="s">
        <v>636</v>
      </c>
      <c r="D388" s="2" t="s">
        <v>16</v>
      </c>
      <c r="E388" s="6">
        <v>0.01</v>
      </c>
      <c r="F388" s="2" t="s">
        <v>620</v>
      </c>
      <c r="G388" s="7"/>
      <c r="H388" s="2" t="s">
        <v>47</v>
      </c>
      <c r="I388" s="7"/>
      <c r="J388" s="2" t="s">
        <v>47</v>
      </c>
      <c r="K388" s="7"/>
      <c r="L388" s="2" t="s">
        <v>47</v>
      </c>
      <c r="M388" s="7"/>
    </row>
    <row r="389" spans="1:13" ht="10.5" customHeight="1" x14ac:dyDescent="0.15">
      <c r="A389" s="5" t="s">
        <v>603</v>
      </c>
      <c r="B389" s="2" t="s">
        <v>604</v>
      </c>
      <c r="C389" s="5" t="s">
        <v>637</v>
      </c>
      <c r="D389" s="2" t="s">
        <v>16</v>
      </c>
      <c r="E389" s="6">
        <v>0</v>
      </c>
      <c r="F389" s="2" t="s">
        <v>617</v>
      </c>
      <c r="G389" s="7"/>
      <c r="H389" s="2" t="s">
        <v>47</v>
      </c>
      <c r="I389" s="7"/>
      <c r="J389" s="2" t="s">
        <v>47</v>
      </c>
      <c r="K389" s="7"/>
      <c r="L389" s="2" t="s">
        <v>47</v>
      </c>
      <c r="M389" s="7"/>
    </row>
    <row r="390" spans="1:13" ht="11" customHeight="1" x14ac:dyDescent="0.15">
      <c r="A390" s="8" t="s">
        <v>638</v>
      </c>
      <c r="B390" s="2" t="s">
        <v>639</v>
      </c>
      <c r="C390" s="2" t="s">
        <v>640</v>
      </c>
      <c r="D390" s="2" t="s">
        <v>16</v>
      </c>
      <c r="E390" s="6">
        <v>0.45</v>
      </c>
      <c r="F390" s="7"/>
      <c r="G390" s="7"/>
      <c r="H390" s="2" t="s">
        <v>188</v>
      </c>
      <c r="I390" s="7"/>
      <c r="J390" s="2" t="s">
        <v>188</v>
      </c>
      <c r="K390" s="7"/>
      <c r="L390" s="2" t="s">
        <v>188</v>
      </c>
      <c r="M390" s="7"/>
    </row>
    <row r="391" spans="1:13" ht="10.5" customHeight="1" x14ac:dyDescent="0.15">
      <c r="A391" s="8" t="s">
        <v>638</v>
      </c>
      <c r="B391" s="2" t="s">
        <v>639</v>
      </c>
      <c r="C391" s="2" t="s">
        <v>641</v>
      </c>
      <c r="D391" s="2" t="s">
        <v>16</v>
      </c>
      <c r="E391" s="6">
        <v>0.1</v>
      </c>
      <c r="F391" s="2" t="s">
        <v>391</v>
      </c>
      <c r="G391" s="2" t="s">
        <v>642</v>
      </c>
      <c r="H391" s="2" t="s">
        <v>60</v>
      </c>
      <c r="I391" s="7"/>
      <c r="J391" s="2" t="s">
        <v>47</v>
      </c>
      <c r="K391" s="7"/>
      <c r="L391" s="2" t="s">
        <v>60</v>
      </c>
      <c r="M391" s="7"/>
    </row>
    <row r="392" spans="1:13" ht="10.5" customHeight="1" x14ac:dyDescent="0.15">
      <c r="A392" s="8" t="s">
        <v>638</v>
      </c>
      <c r="B392" s="2" t="s">
        <v>639</v>
      </c>
      <c r="C392" s="2" t="s">
        <v>643</v>
      </c>
      <c r="D392" s="2" t="s">
        <v>16</v>
      </c>
      <c r="E392" s="6">
        <v>0.15</v>
      </c>
      <c r="F392" s="2" t="s">
        <v>248</v>
      </c>
      <c r="G392" s="2" t="s">
        <v>381</v>
      </c>
      <c r="H392" s="2" t="s">
        <v>60</v>
      </c>
      <c r="I392" s="7"/>
      <c r="J392" s="2" t="s">
        <v>47</v>
      </c>
      <c r="K392" s="7"/>
      <c r="L392" s="2" t="s">
        <v>60</v>
      </c>
      <c r="M392" s="7"/>
    </row>
    <row r="393" spans="1:13" ht="10.5" customHeight="1" x14ac:dyDescent="0.15">
      <c r="A393" s="8" t="s">
        <v>638</v>
      </c>
      <c r="B393" s="2" t="s">
        <v>639</v>
      </c>
      <c r="C393" s="2" t="s">
        <v>644</v>
      </c>
      <c r="D393" s="2" t="s">
        <v>16</v>
      </c>
      <c r="E393" s="6">
        <v>0</v>
      </c>
      <c r="F393" s="2" t="s">
        <v>534</v>
      </c>
      <c r="G393" s="7"/>
      <c r="H393" s="2" t="s">
        <v>47</v>
      </c>
      <c r="I393" s="7"/>
      <c r="J393" s="2" t="s">
        <v>47</v>
      </c>
      <c r="K393" s="7"/>
      <c r="L393" s="2" t="s">
        <v>47</v>
      </c>
      <c r="M393" s="7"/>
    </row>
    <row r="394" spans="1:13" ht="10.5" customHeight="1" x14ac:dyDescent="0.15">
      <c r="A394" s="8" t="s">
        <v>638</v>
      </c>
      <c r="B394" s="2" t="s">
        <v>645</v>
      </c>
      <c r="C394" s="2" t="s">
        <v>646</v>
      </c>
      <c r="D394" s="2" t="s">
        <v>11</v>
      </c>
      <c r="E394" s="6">
        <v>0.5</v>
      </c>
      <c r="F394" s="2" t="s">
        <v>177</v>
      </c>
      <c r="G394" s="7"/>
      <c r="H394" s="2" t="s">
        <v>188</v>
      </c>
      <c r="I394" s="7"/>
      <c r="J394" s="2" t="s">
        <v>188</v>
      </c>
      <c r="K394" s="7"/>
      <c r="L394" s="2" t="s">
        <v>60</v>
      </c>
      <c r="M394" s="7"/>
    </row>
    <row r="395" spans="1:13" ht="10.5" customHeight="1" x14ac:dyDescent="0.15">
      <c r="A395" s="8" t="s">
        <v>638</v>
      </c>
      <c r="B395" s="2" t="s">
        <v>645</v>
      </c>
      <c r="C395" s="2" t="s">
        <v>647</v>
      </c>
      <c r="D395" s="2" t="s">
        <v>11</v>
      </c>
      <c r="E395" s="6">
        <v>0</v>
      </c>
      <c r="F395" s="2" t="s">
        <v>648</v>
      </c>
      <c r="G395" s="2" t="s">
        <v>649</v>
      </c>
      <c r="H395" s="2" t="s">
        <v>47</v>
      </c>
      <c r="I395" s="7"/>
      <c r="J395" s="2" t="s">
        <v>47</v>
      </c>
      <c r="K395" s="7"/>
      <c r="L395" s="2" t="s">
        <v>47</v>
      </c>
      <c r="M395" s="7"/>
    </row>
    <row r="396" spans="1:13" ht="10.5" customHeight="1" x14ac:dyDescent="0.15">
      <c r="A396" s="8" t="s">
        <v>638</v>
      </c>
      <c r="B396" s="2" t="s">
        <v>645</v>
      </c>
      <c r="C396" s="2" t="s">
        <v>650</v>
      </c>
      <c r="D396" s="2" t="s">
        <v>16</v>
      </c>
      <c r="E396" s="6">
        <v>0</v>
      </c>
      <c r="F396" s="2" t="s">
        <v>620</v>
      </c>
      <c r="G396" s="7"/>
      <c r="H396" s="2" t="s">
        <v>47</v>
      </c>
      <c r="I396" s="7"/>
      <c r="J396" s="2" t="s">
        <v>47</v>
      </c>
      <c r="K396" s="7"/>
      <c r="L396" s="2" t="s">
        <v>47</v>
      </c>
      <c r="M396" s="7"/>
    </row>
    <row r="397" spans="1:13" ht="10.5" customHeight="1" x14ac:dyDescent="0.15">
      <c r="A397" s="8" t="s">
        <v>638</v>
      </c>
      <c r="B397" s="2" t="s">
        <v>645</v>
      </c>
      <c r="C397" s="2" t="s">
        <v>651</v>
      </c>
      <c r="D397" s="2" t="s">
        <v>239</v>
      </c>
      <c r="E397" s="6">
        <v>0.4</v>
      </c>
      <c r="F397" s="2" t="s">
        <v>379</v>
      </c>
      <c r="G397" s="7"/>
      <c r="H397" s="2" t="s">
        <v>188</v>
      </c>
      <c r="I397" s="7"/>
      <c r="J397" s="2" t="s">
        <v>188</v>
      </c>
      <c r="K397" s="7"/>
      <c r="L397" s="2" t="s">
        <v>47</v>
      </c>
      <c r="M397" s="7"/>
    </row>
    <row r="398" spans="1:13" ht="10.5" customHeight="1" x14ac:dyDescent="0.15">
      <c r="A398" s="8" t="s">
        <v>638</v>
      </c>
      <c r="B398" s="2" t="s">
        <v>645</v>
      </c>
      <c r="C398" s="2" t="s">
        <v>652</v>
      </c>
      <c r="D398" s="2" t="s">
        <v>11</v>
      </c>
      <c r="E398" s="6">
        <v>0.1</v>
      </c>
      <c r="F398" s="2" t="s">
        <v>531</v>
      </c>
      <c r="G398" s="7"/>
      <c r="H398" s="2" t="s">
        <v>60</v>
      </c>
      <c r="I398" s="7"/>
      <c r="J398" s="2" t="s">
        <v>60</v>
      </c>
      <c r="K398" s="7"/>
      <c r="L398" s="2" t="s">
        <v>60</v>
      </c>
      <c r="M398" s="7"/>
    </row>
    <row r="399" spans="1:13" ht="10.5" customHeight="1" x14ac:dyDescent="0.15">
      <c r="A399" s="8" t="s">
        <v>638</v>
      </c>
      <c r="B399" s="2" t="s">
        <v>645</v>
      </c>
      <c r="C399" s="2" t="s">
        <v>653</v>
      </c>
      <c r="D399" s="2" t="s">
        <v>11</v>
      </c>
      <c r="E399" s="6">
        <v>0.3</v>
      </c>
      <c r="F399" s="2" t="s">
        <v>654</v>
      </c>
      <c r="G399" s="7"/>
      <c r="H399" s="2" t="s">
        <v>188</v>
      </c>
      <c r="I399" s="7"/>
      <c r="J399" s="2" t="s">
        <v>47</v>
      </c>
      <c r="K399" s="7"/>
      <c r="L399" s="2" t="s">
        <v>47</v>
      </c>
      <c r="M399" s="7"/>
    </row>
    <row r="400" spans="1:13" ht="10.5" customHeight="1" x14ac:dyDescent="0.15">
      <c r="A400" s="8" t="s">
        <v>638</v>
      </c>
      <c r="B400" s="2" t="s">
        <v>645</v>
      </c>
      <c r="C400" s="2" t="s">
        <v>655</v>
      </c>
      <c r="D400" s="2" t="s">
        <v>16</v>
      </c>
      <c r="E400" s="6">
        <v>0.5</v>
      </c>
      <c r="F400" s="7"/>
      <c r="G400" s="7"/>
      <c r="H400" s="2" t="s">
        <v>188</v>
      </c>
      <c r="I400" s="7"/>
      <c r="J400" s="2" t="s">
        <v>47</v>
      </c>
      <c r="K400" s="7"/>
      <c r="L400" s="2" t="s">
        <v>188</v>
      </c>
      <c r="M400" s="7"/>
    </row>
    <row r="401" spans="1:13" ht="10.5" customHeight="1" x14ac:dyDescent="0.15">
      <c r="A401" s="8" t="s">
        <v>638</v>
      </c>
      <c r="B401" s="2" t="s">
        <v>645</v>
      </c>
      <c r="C401" s="2" t="s">
        <v>656</v>
      </c>
      <c r="D401" s="2" t="s">
        <v>16</v>
      </c>
      <c r="E401" s="6">
        <v>0.5</v>
      </c>
      <c r="F401" s="2" t="s">
        <v>177</v>
      </c>
      <c r="G401" s="7"/>
      <c r="H401" s="2" t="s">
        <v>188</v>
      </c>
      <c r="I401" s="7"/>
      <c r="J401" s="2" t="s">
        <v>188</v>
      </c>
      <c r="K401" s="7"/>
      <c r="L401" s="2" t="s">
        <v>188</v>
      </c>
      <c r="M401" s="7"/>
    </row>
    <row r="402" spans="1:13" ht="10.5" customHeight="1" x14ac:dyDescent="0.15">
      <c r="A402" s="8" t="s">
        <v>638</v>
      </c>
      <c r="B402" s="2" t="s">
        <v>645</v>
      </c>
      <c r="C402" s="2" t="s">
        <v>657</v>
      </c>
      <c r="D402" s="2" t="s">
        <v>16</v>
      </c>
      <c r="E402" s="6">
        <v>0.25</v>
      </c>
      <c r="F402" s="2" t="s">
        <v>658</v>
      </c>
      <c r="G402" s="2" t="s">
        <v>177</v>
      </c>
      <c r="H402" s="2" t="s">
        <v>188</v>
      </c>
      <c r="I402" s="7"/>
      <c r="J402" s="2" t="s">
        <v>47</v>
      </c>
      <c r="K402" s="7"/>
      <c r="L402" s="2" t="s">
        <v>60</v>
      </c>
      <c r="M402" s="7"/>
    </row>
    <row r="403" spans="1:13" ht="10.5" customHeight="1" x14ac:dyDescent="0.15">
      <c r="A403" s="8" t="s">
        <v>638</v>
      </c>
      <c r="B403" s="2" t="s">
        <v>645</v>
      </c>
      <c r="C403" s="2" t="s">
        <v>657</v>
      </c>
      <c r="D403" s="2" t="s">
        <v>16</v>
      </c>
      <c r="E403" s="6">
        <v>0.25</v>
      </c>
      <c r="F403" s="2" t="s">
        <v>658</v>
      </c>
      <c r="G403" s="2" t="s">
        <v>177</v>
      </c>
      <c r="H403" s="2" t="s">
        <v>47</v>
      </c>
      <c r="I403" s="7"/>
      <c r="J403" s="2" t="s">
        <v>47</v>
      </c>
      <c r="K403" s="7"/>
      <c r="L403" s="2" t="s">
        <v>47</v>
      </c>
      <c r="M403" s="7"/>
    </row>
    <row r="404" spans="1:13" ht="10.5" customHeight="1" x14ac:dyDescent="0.15">
      <c r="A404" s="8" t="s">
        <v>638</v>
      </c>
      <c r="B404" s="2" t="s">
        <v>645</v>
      </c>
      <c r="C404" s="2" t="s">
        <v>659</v>
      </c>
      <c r="D404" s="2" t="s">
        <v>11</v>
      </c>
      <c r="E404" s="6">
        <v>0.1</v>
      </c>
      <c r="F404" s="2" t="s">
        <v>660</v>
      </c>
      <c r="G404" s="7"/>
      <c r="H404" s="2" t="s">
        <v>60</v>
      </c>
      <c r="I404" s="7"/>
      <c r="J404" s="2" t="s">
        <v>60</v>
      </c>
      <c r="K404" s="7"/>
      <c r="L404" s="2" t="s">
        <v>60</v>
      </c>
      <c r="M404" s="7"/>
    </row>
    <row r="405" spans="1:13" ht="10.5" customHeight="1" x14ac:dyDescent="0.15">
      <c r="A405" s="8" t="s">
        <v>638</v>
      </c>
      <c r="B405" s="2" t="s">
        <v>645</v>
      </c>
      <c r="C405" s="2" t="s">
        <v>661</v>
      </c>
      <c r="D405" s="2" t="s">
        <v>11</v>
      </c>
      <c r="E405" s="6">
        <v>0.15</v>
      </c>
      <c r="F405" s="2" t="s">
        <v>662</v>
      </c>
      <c r="G405" s="7"/>
      <c r="H405" s="2" t="s">
        <v>60</v>
      </c>
      <c r="I405" s="7"/>
      <c r="J405" s="2" t="s">
        <v>60</v>
      </c>
      <c r="K405" s="7"/>
      <c r="L405" s="2" t="s">
        <v>663</v>
      </c>
      <c r="M405" s="7"/>
    </row>
    <row r="406" spans="1:13" ht="10.5" customHeight="1" x14ac:dyDescent="0.15">
      <c r="A406" s="8" t="s">
        <v>638</v>
      </c>
      <c r="B406" s="2" t="s">
        <v>645</v>
      </c>
      <c r="C406" s="2" t="s">
        <v>661</v>
      </c>
      <c r="D406" s="2" t="s">
        <v>11</v>
      </c>
      <c r="E406" s="6">
        <v>0.15</v>
      </c>
      <c r="F406" s="2" t="s">
        <v>662</v>
      </c>
      <c r="G406" s="7"/>
      <c r="H406" s="2" t="s">
        <v>60</v>
      </c>
      <c r="I406" s="7"/>
      <c r="J406" s="2" t="s">
        <v>60</v>
      </c>
      <c r="K406" s="7"/>
      <c r="L406" s="2" t="s">
        <v>60</v>
      </c>
      <c r="M406" s="7"/>
    </row>
    <row r="407" spans="1:13" ht="11" customHeight="1" x14ac:dyDescent="0.15">
      <c r="A407" s="8" t="s">
        <v>638</v>
      </c>
      <c r="B407" s="2" t="s">
        <v>645</v>
      </c>
      <c r="C407" s="2" t="s">
        <v>664</v>
      </c>
      <c r="D407" s="2" t="s">
        <v>11</v>
      </c>
      <c r="E407" s="6">
        <v>0</v>
      </c>
      <c r="F407" s="2" t="s">
        <v>534</v>
      </c>
      <c r="G407" s="7"/>
      <c r="H407" s="2" t="s">
        <v>47</v>
      </c>
      <c r="I407" s="7"/>
      <c r="J407" s="2" t="s">
        <v>47</v>
      </c>
      <c r="K407" s="7"/>
      <c r="L407" s="2" t="s">
        <v>47</v>
      </c>
      <c r="M407" s="7"/>
    </row>
    <row r="408" spans="1:13" ht="10.5" customHeight="1" x14ac:dyDescent="0.15">
      <c r="A408" s="2" t="s">
        <v>665</v>
      </c>
      <c r="B408" s="2" t="s">
        <v>665</v>
      </c>
      <c r="C408" s="2" t="s">
        <v>666</v>
      </c>
      <c r="D408" s="2" t="s">
        <v>11</v>
      </c>
      <c r="E408" s="6">
        <v>0.01</v>
      </c>
      <c r="F408" s="2" t="s">
        <v>667</v>
      </c>
      <c r="G408" s="7"/>
      <c r="H408" s="2" t="s">
        <v>260</v>
      </c>
      <c r="I408" s="7"/>
      <c r="J408" s="2" t="s">
        <v>260</v>
      </c>
      <c r="K408" s="7"/>
      <c r="L408" s="2" t="s">
        <v>260</v>
      </c>
      <c r="M408" s="7"/>
    </row>
    <row r="409" spans="1:13" ht="10.5" customHeight="1" x14ac:dyDescent="0.15">
      <c r="A409" s="2" t="s">
        <v>665</v>
      </c>
      <c r="B409" s="2" t="s">
        <v>665</v>
      </c>
      <c r="C409" s="2" t="s">
        <v>668</v>
      </c>
      <c r="D409" s="2" t="s">
        <v>16</v>
      </c>
      <c r="E409" s="6">
        <v>0.01</v>
      </c>
      <c r="F409" s="2" t="s">
        <v>667</v>
      </c>
      <c r="G409" s="7"/>
      <c r="H409" s="2" t="s">
        <v>260</v>
      </c>
      <c r="I409" s="7"/>
      <c r="J409" s="2" t="s">
        <v>260</v>
      </c>
      <c r="K409" s="7"/>
      <c r="L409" s="2" t="s">
        <v>260</v>
      </c>
      <c r="M409" s="7"/>
    </row>
    <row r="410" spans="1:13" ht="10.5" customHeight="1" x14ac:dyDescent="0.15">
      <c r="A410" s="2" t="s">
        <v>669</v>
      </c>
      <c r="B410" s="2" t="s">
        <v>670</v>
      </c>
      <c r="C410" s="2" t="s">
        <v>671</v>
      </c>
      <c r="D410" s="2" t="s">
        <v>11</v>
      </c>
      <c r="E410" s="6">
        <v>0</v>
      </c>
      <c r="F410" s="2" t="s">
        <v>672</v>
      </c>
      <c r="G410" s="7"/>
      <c r="H410" s="2" t="s">
        <v>13</v>
      </c>
      <c r="I410" s="7"/>
      <c r="J410" s="2" t="s">
        <v>13</v>
      </c>
      <c r="K410" s="7"/>
      <c r="L410" s="2" t="s">
        <v>13</v>
      </c>
      <c r="M410" s="7"/>
    </row>
    <row r="411" spans="1:13" ht="10.5" customHeight="1" x14ac:dyDescent="0.15">
      <c r="A411" s="2" t="s">
        <v>669</v>
      </c>
      <c r="B411" s="2" t="s">
        <v>670</v>
      </c>
      <c r="C411" s="2" t="s">
        <v>673</v>
      </c>
      <c r="D411" s="2" t="s">
        <v>11</v>
      </c>
      <c r="E411" s="6">
        <v>0</v>
      </c>
      <c r="F411" s="2" t="s">
        <v>672</v>
      </c>
      <c r="G411" s="7"/>
      <c r="H411" s="2" t="s">
        <v>13</v>
      </c>
      <c r="I411" s="7"/>
      <c r="J411" s="2" t="s">
        <v>13</v>
      </c>
      <c r="K411" s="7"/>
      <c r="L411" s="2" t="s">
        <v>13</v>
      </c>
      <c r="M411" s="7"/>
    </row>
    <row r="412" spans="1:13" ht="10.5" customHeight="1" x14ac:dyDescent="0.15">
      <c r="A412" s="2" t="s">
        <v>669</v>
      </c>
      <c r="B412" s="2" t="s">
        <v>670</v>
      </c>
      <c r="C412" s="2" t="s">
        <v>674</v>
      </c>
      <c r="D412" s="2" t="s">
        <v>11</v>
      </c>
      <c r="E412" s="6">
        <v>0</v>
      </c>
      <c r="F412" s="2" t="s">
        <v>672</v>
      </c>
      <c r="G412" s="7"/>
      <c r="H412" s="2" t="s">
        <v>13</v>
      </c>
      <c r="I412" s="7"/>
      <c r="J412" s="2" t="s">
        <v>13</v>
      </c>
      <c r="K412" s="7"/>
      <c r="L412" s="2" t="s">
        <v>13</v>
      </c>
      <c r="M412" s="7"/>
    </row>
    <row r="413" spans="1:13" ht="10.5" customHeight="1" x14ac:dyDescent="0.15">
      <c r="A413" s="2" t="s">
        <v>669</v>
      </c>
      <c r="B413" s="2" t="s">
        <v>670</v>
      </c>
      <c r="C413" s="5" t="s">
        <v>675</v>
      </c>
      <c r="D413" s="2" t="s">
        <v>11</v>
      </c>
      <c r="E413" s="6">
        <v>0</v>
      </c>
      <c r="F413" s="2" t="s">
        <v>676</v>
      </c>
      <c r="G413" s="7"/>
      <c r="H413" s="2" t="s">
        <v>13</v>
      </c>
      <c r="I413" s="7"/>
      <c r="J413" s="2" t="s">
        <v>13</v>
      </c>
      <c r="K413" s="7"/>
      <c r="L413" s="2" t="s">
        <v>13</v>
      </c>
      <c r="M413" s="7"/>
    </row>
    <row r="414" spans="1:13" ht="10.5" customHeight="1" x14ac:dyDescent="0.15">
      <c r="A414" s="2" t="s">
        <v>669</v>
      </c>
      <c r="B414" s="2" t="s">
        <v>670</v>
      </c>
      <c r="C414" s="5" t="s">
        <v>677</v>
      </c>
      <c r="D414" s="2" t="s">
        <v>11</v>
      </c>
      <c r="E414" s="6">
        <v>0</v>
      </c>
      <c r="F414" s="2" t="s">
        <v>36</v>
      </c>
      <c r="G414" s="7"/>
      <c r="H414" s="2" t="s">
        <v>13</v>
      </c>
      <c r="I414" s="7"/>
      <c r="J414" s="2" t="s">
        <v>13</v>
      </c>
      <c r="K414" s="7"/>
      <c r="L414" s="2" t="s">
        <v>13</v>
      </c>
      <c r="M414" s="7"/>
    </row>
    <row r="415" spans="1:13" ht="10.5" customHeight="1" x14ac:dyDescent="0.15">
      <c r="A415" s="2" t="s">
        <v>669</v>
      </c>
      <c r="B415" s="2" t="s">
        <v>670</v>
      </c>
      <c r="C415" s="2" t="s">
        <v>678</v>
      </c>
      <c r="D415" s="2" t="s">
        <v>11</v>
      </c>
      <c r="E415" s="6">
        <v>0</v>
      </c>
      <c r="F415" s="2" t="s">
        <v>36</v>
      </c>
      <c r="G415" s="7"/>
      <c r="H415" s="2" t="s">
        <v>13</v>
      </c>
      <c r="I415" s="7"/>
      <c r="J415" s="2" t="s">
        <v>13</v>
      </c>
      <c r="K415" s="7"/>
      <c r="L415" s="2" t="s">
        <v>13</v>
      </c>
      <c r="M415" s="7"/>
    </row>
    <row r="416" spans="1:13" ht="10.5" customHeight="1" x14ac:dyDescent="0.15">
      <c r="A416" s="2" t="s">
        <v>669</v>
      </c>
      <c r="B416" s="2" t="s">
        <v>670</v>
      </c>
      <c r="C416" s="2" t="s">
        <v>679</v>
      </c>
      <c r="D416" s="2" t="s">
        <v>11</v>
      </c>
      <c r="E416" s="6">
        <v>0</v>
      </c>
      <c r="F416" s="2" t="s">
        <v>676</v>
      </c>
      <c r="G416" s="7"/>
      <c r="H416" s="2" t="s">
        <v>13</v>
      </c>
      <c r="I416" s="7"/>
      <c r="J416" s="2" t="s">
        <v>13</v>
      </c>
      <c r="K416" s="7"/>
      <c r="L416" s="2" t="s">
        <v>13</v>
      </c>
      <c r="M416" s="7"/>
    </row>
    <row r="417" spans="1:13" ht="10.5" customHeight="1" x14ac:dyDescent="0.15">
      <c r="A417" s="2" t="s">
        <v>669</v>
      </c>
      <c r="B417" s="2" t="s">
        <v>670</v>
      </c>
      <c r="C417" s="2" t="s">
        <v>680</v>
      </c>
      <c r="D417" s="2" t="s">
        <v>11</v>
      </c>
      <c r="E417" s="6">
        <v>0</v>
      </c>
      <c r="F417" s="2" t="s">
        <v>672</v>
      </c>
      <c r="G417" s="7"/>
      <c r="H417" s="2" t="s">
        <v>13</v>
      </c>
      <c r="I417" s="7"/>
      <c r="J417" s="2" t="s">
        <v>13</v>
      </c>
      <c r="K417" s="7"/>
      <c r="L417" s="2" t="s">
        <v>13</v>
      </c>
      <c r="M417" s="7"/>
    </row>
    <row r="418" spans="1:13" ht="10.5" customHeight="1" x14ac:dyDescent="0.15">
      <c r="A418" s="2" t="s">
        <v>669</v>
      </c>
      <c r="B418" s="2" t="s">
        <v>670</v>
      </c>
      <c r="C418" s="5" t="s">
        <v>681</v>
      </c>
      <c r="D418" s="2" t="s">
        <v>11</v>
      </c>
      <c r="E418" s="6">
        <v>0</v>
      </c>
      <c r="F418" s="2" t="s">
        <v>672</v>
      </c>
      <c r="G418" s="7"/>
      <c r="H418" s="2" t="s">
        <v>13</v>
      </c>
      <c r="I418" s="7"/>
      <c r="J418" s="2" t="s">
        <v>13</v>
      </c>
      <c r="K418" s="7"/>
      <c r="L418" s="2" t="s">
        <v>13</v>
      </c>
      <c r="M418" s="7"/>
    </row>
    <row r="419" spans="1:13" ht="10.5" customHeight="1" x14ac:dyDescent="0.15">
      <c r="A419" s="2" t="s">
        <v>669</v>
      </c>
      <c r="B419" s="2" t="s">
        <v>670</v>
      </c>
      <c r="C419" s="4" t="s">
        <v>682</v>
      </c>
      <c r="D419" s="2" t="s">
        <v>11</v>
      </c>
      <c r="E419" s="6">
        <v>0</v>
      </c>
      <c r="F419" s="2" t="s">
        <v>36</v>
      </c>
      <c r="G419" s="7"/>
      <c r="H419" s="2" t="s">
        <v>13</v>
      </c>
      <c r="I419" s="7"/>
      <c r="J419" s="2" t="s">
        <v>13</v>
      </c>
      <c r="K419" s="7"/>
      <c r="L419" s="2" t="s">
        <v>13</v>
      </c>
      <c r="M419" s="7"/>
    </row>
    <row r="420" spans="1:13" ht="11" customHeight="1" x14ac:dyDescent="0.15">
      <c r="A420" s="2" t="s">
        <v>669</v>
      </c>
      <c r="B420" s="2" t="s">
        <v>670</v>
      </c>
      <c r="C420" s="5" t="s">
        <v>683</v>
      </c>
      <c r="D420" s="2" t="s">
        <v>11</v>
      </c>
      <c r="E420" s="6">
        <v>0</v>
      </c>
      <c r="F420" s="2" t="s">
        <v>672</v>
      </c>
      <c r="G420" s="7"/>
      <c r="H420" s="2" t="s">
        <v>13</v>
      </c>
      <c r="I420" s="7"/>
      <c r="J420" s="2" t="s">
        <v>13</v>
      </c>
      <c r="K420" s="7"/>
      <c r="L420" s="2" t="s">
        <v>13</v>
      </c>
      <c r="M420" s="7"/>
    </row>
    <row r="421" spans="1:13" ht="10.5" customHeight="1" x14ac:dyDescent="0.15">
      <c r="A421" s="2" t="s">
        <v>669</v>
      </c>
      <c r="B421" s="2" t="s">
        <v>670</v>
      </c>
      <c r="C421" s="2" t="s">
        <v>684</v>
      </c>
      <c r="D421" s="2" t="s">
        <v>11</v>
      </c>
      <c r="E421" s="6">
        <v>0</v>
      </c>
      <c r="F421" s="2" t="s">
        <v>74</v>
      </c>
      <c r="G421" s="7"/>
      <c r="H421" s="2" t="s">
        <v>13</v>
      </c>
      <c r="I421" s="7"/>
      <c r="J421" s="2" t="s">
        <v>13</v>
      </c>
      <c r="K421" s="7"/>
      <c r="L421" s="2" t="s">
        <v>13</v>
      </c>
      <c r="M421" s="7"/>
    </row>
    <row r="422" spans="1:13" ht="10.5" customHeight="1" x14ac:dyDescent="0.15">
      <c r="A422" s="2" t="s">
        <v>669</v>
      </c>
      <c r="B422" s="2" t="s">
        <v>670</v>
      </c>
      <c r="C422" s="3" t="s">
        <v>685</v>
      </c>
      <c r="D422" s="2" t="s">
        <v>11</v>
      </c>
      <c r="E422" s="6">
        <v>0</v>
      </c>
      <c r="F422" s="2" t="s">
        <v>676</v>
      </c>
      <c r="G422" s="7"/>
      <c r="H422" s="2" t="s">
        <v>13</v>
      </c>
      <c r="I422" s="7"/>
      <c r="J422" s="2" t="s">
        <v>13</v>
      </c>
      <c r="K422" s="7"/>
      <c r="L422" s="2" t="s">
        <v>13</v>
      </c>
      <c r="M422" s="7"/>
    </row>
    <row r="423" spans="1:13" ht="10.5" customHeight="1" x14ac:dyDescent="0.15">
      <c r="A423" s="2" t="s">
        <v>669</v>
      </c>
      <c r="B423" s="2" t="s">
        <v>670</v>
      </c>
      <c r="C423" s="3" t="s">
        <v>686</v>
      </c>
      <c r="D423" s="2" t="s">
        <v>16</v>
      </c>
      <c r="E423" s="6">
        <v>0</v>
      </c>
      <c r="F423" s="2" t="s">
        <v>589</v>
      </c>
      <c r="G423" s="2" t="s">
        <v>77</v>
      </c>
      <c r="H423" s="2" t="s">
        <v>78</v>
      </c>
      <c r="I423" s="7"/>
      <c r="J423" s="2" t="s">
        <v>14</v>
      </c>
      <c r="K423" s="7"/>
      <c r="L423" s="2" t="s">
        <v>13</v>
      </c>
      <c r="M423" s="7"/>
    </row>
    <row r="424" spans="1:13" ht="10.5" customHeight="1" x14ac:dyDescent="0.15">
      <c r="A424" s="2" t="s">
        <v>669</v>
      </c>
      <c r="B424" s="2" t="s">
        <v>670</v>
      </c>
      <c r="C424" s="5" t="s">
        <v>687</v>
      </c>
      <c r="D424" s="2" t="s">
        <v>16</v>
      </c>
      <c r="E424" s="6">
        <v>0</v>
      </c>
      <c r="F424" s="2" t="s">
        <v>82</v>
      </c>
      <c r="G424" s="2" t="s">
        <v>77</v>
      </c>
      <c r="H424" s="2" t="s">
        <v>78</v>
      </c>
      <c r="I424" s="7"/>
      <c r="J424" s="2" t="s">
        <v>14</v>
      </c>
      <c r="K424" s="7"/>
      <c r="L424" s="2" t="s">
        <v>13</v>
      </c>
      <c r="M424" s="7"/>
    </row>
    <row r="425" spans="1:13" ht="10.5" customHeight="1" x14ac:dyDescent="0.15">
      <c r="A425" s="2" t="s">
        <v>669</v>
      </c>
      <c r="B425" s="2" t="s">
        <v>670</v>
      </c>
      <c r="C425" s="5" t="s">
        <v>688</v>
      </c>
      <c r="D425" s="2" t="s">
        <v>16</v>
      </c>
      <c r="E425" s="6">
        <v>0</v>
      </c>
      <c r="F425" s="2" t="s">
        <v>33</v>
      </c>
      <c r="G425" s="2" t="s">
        <v>126</v>
      </c>
      <c r="H425" s="2" t="s">
        <v>78</v>
      </c>
      <c r="I425" s="7"/>
      <c r="J425" s="2" t="s">
        <v>13</v>
      </c>
      <c r="K425" s="7"/>
      <c r="L425" s="2" t="s">
        <v>14</v>
      </c>
      <c r="M425" s="7"/>
    </row>
    <row r="426" spans="1:13" ht="10.5" customHeight="1" x14ac:dyDescent="0.15">
      <c r="A426" s="2" t="s">
        <v>669</v>
      </c>
      <c r="B426" s="2" t="s">
        <v>670</v>
      </c>
      <c r="C426" s="5" t="s">
        <v>689</v>
      </c>
      <c r="D426" s="2" t="s">
        <v>16</v>
      </c>
      <c r="E426" s="6">
        <v>0</v>
      </c>
      <c r="F426" s="2" t="s">
        <v>33</v>
      </c>
      <c r="G426" s="2" t="s">
        <v>690</v>
      </c>
      <c r="H426" s="2" t="s">
        <v>78</v>
      </c>
      <c r="I426" s="7"/>
      <c r="J426" s="2" t="s">
        <v>13</v>
      </c>
      <c r="K426" s="7"/>
      <c r="L426" s="2" t="s">
        <v>14</v>
      </c>
      <c r="M426" s="7"/>
    </row>
    <row r="427" spans="1:13" ht="10.5" customHeight="1" x14ac:dyDescent="0.15">
      <c r="A427" s="2" t="s">
        <v>669</v>
      </c>
      <c r="B427" s="2" t="s">
        <v>670</v>
      </c>
      <c r="C427" s="5" t="s">
        <v>691</v>
      </c>
      <c r="D427" s="2" t="s">
        <v>16</v>
      </c>
      <c r="E427" s="6">
        <v>0</v>
      </c>
      <c r="F427" s="2" t="s">
        <v>33</v>
      </c>
      <c r="G427" s="2" t="s">
        <v>690</v>
      </c>
      <c r="H427" s="2" t="s">
        <v>78</v>
      </c>
      <c r="I427" s="7"/>
      <c r="J427" s="2" t="s">
        <v>13</v>
      </c>
      <c r="K427" s="7"/>
      <c r="L427" s="2" t="s">
        <v>13</v>
      </c>
      <c r="M427" s="7"/>
    </row>
    <row r="428" spans="1:13" ht="10.5" customHeight="1" x14ac:dyDescent="0.15">
      <c r="A428" s="2" t="s">
        <v>669</v>
      </c>
      <c r="B428" s="2" t="s">
        <v>670</v>
      </c>
      <c r="C428" s="2" t="s">
        <v>692</v>
      </c>
      <c r="D428" s="2" t="s">
        <v>16</v>
      </c>
      <c r="E428" s="6">
        <v>0</v>
      </c>
      <c r="F428" s="2" t="s">
        <v>23</v>
      </c>
      <c r="G428" s="2" t="s">
        <v>690</v>
      </c>
      <c r="H428" s="2" t="s">
        <v>78</v>
      </c>
      <c r="I428" s="7"/>
      <c r="J428" s="2" t="s">
        <v>13</v>
      </c>
      <c r="K428" s="7"/>
      <c r="L428" s="2" t="s">
        <v>13</v>
      </c>
      <c r="M428" s="7"/>
    </row>
    <row r="429" spans="1:13" ht="10.5" customHeight="1" x14ac:dyDescent="0.15">
      <c r="A429" s="2" t="s">
        <v>669</v>
      </c>
      <c r="B429" s="2" t="s">
        <v>670</v>
      </c>
      <c r="C429" s="2" t="s">
        <v>693</v>
      </c>
      <c r="D429" s="2" t="s">
        <v>16</v>
      </c>
      <c r="E429" s="6">
        <v>0</v>
      </c>
      <c r="F429" s="2" t="s">
        <v>82</v>
      </c>
      <c r="G429" s="2" t="s">
        <v>77</v>
      </c>
      <c r="H429" s="2" t="s">
        <v>78</v>
      </c>
      <c r="I429" s="7"/>
      <c r="J429" s="2" t="s">
        <v>14</v>
      </c>
      <c r="K429" s="7"/>
      <c r="L429" s="2" t="s">
        <v>14</v>
      </c>
      <c r="M429" s="7"/>
    </row>
    <row r="430" spans="1:13" ht="10.5" customHeight="1" x14ac:dyDescent="0.15">
      <c r="A430" s="2" t="s">
        <v>669</v>
      </c>
      <c r="B430" s="2" t="s">
        <v>670</v>
      </c>
      <c r="C430" s="2" t="s">
        <v>694</v>
      </c>
      <c r="D430" s="2" t="s">
        <v>16</v>
      </c>
      <c r="E430" s="6">
        <v>0</v>
      </c>
      <c r="F430" s="2" t="s">
        <v>33</v>
      </c>
      <c r="G430" s="2" t="s">
        <v>26</v>
      </c>
      <c r="H430" s="2" t="s">
        <v>13</v>
      </c>
      <c r="I430" s="7"/>
      <c r="J430" s="2" t="s">
        <v>13</v>
      </c>
      <c r="K430" s="7"/>
      <c r="L430" s="2" t="s">
        <v>13</v>
      </c>
      <c r="M430" s="7"/>
    </row>
    <row r="431" spans="1:13" ht="10.5" customHeight="1" x14ac:dyDescent="0.15">
      <c r="A431" s="2" t="s">
        <v>669</v>
      </c>
      <c r="B431" s="2" t="s">
        <v>670</v>
      </c>
      <c r="C431" s="2" t="s">
        <v>695</v>
      </c>
      <c r="D431" s="2" t="s">
        <v>16</v>
      </c>
      <c r="E431" s="6">
        <v>0</v>
      </c>
      <c r="F431" s="2" t="s">
        <v>23</v>
      </c>
      <c r="G431" s="2" t="s">
        <v>126</v>
      </c>
      <c r="H431" s="2" t="s">
        <v>13</v>
      </c>
      <c r="I431" s="7"/>
      <c r="J431" s="2" t="s">
        <v>13</v>
      </c>
      <c r="K431" s="7"/>
      <c r="L431" s="2" t="s">
        <v>13</v>
      </c>
      <c r="M431" s="7"/>
    </row>
    <row r="432" spans="1:13" ht="11" customHeight="1" x14ac:dyDescent="0.15">
      <c r="A432" s="2" t="s">
        <v>669</v>
      </c>
      <c r="B432" s="2" t="s">
        <v>670</v>
      </c>
      <c r="C432" s="2" t="s">
        <v>696</v>
      </c>
      <c r="D432" s="2" t="s">
        <v>16</v>
      </c>
      <c r="E432" s="6">
        <v>0</v>
      </c>
      <c r="F432" s="2" t="s">
        <v>33</v>
      </c>
      <c r="G432" s="7"/>
      <c r="H432" s="2" t="s">
        <v>13</v>
      </c>
      <c r="I432" s="7"/>
      <c r="J432" s="2" t="s">
        <v>13</v>
      </c>
      <c r="K432" s="7"/>
      <c r="L432" s="2" t="s">
        <v>13</v>
      </c>
      <c r="M432" s="7"/>
    </row>
    <row r="433" spans="1:13" ht="10.5" customHeight="1" x14ac:dyDescent="0.15">
      <c r="A433" s="2" t="s">
        <v>669</v>
      </c>
      <c r="B433" s="2" t="s">
        <v>670</v>
      </c>
      <c r="C433" s="2" t="s">
        <v>697</v>
      </c>
      <c r="D433" s="2" t="s">
        <v>16</v>
      </c>
      <c r="E433" s="6">
        <v>0</v>
      </c>
      <c r="F433" s="2" t="s">
        <v>698</v>
      </c>
      <c r="G433" s="2" t="s">
        <v>126</v>
      </c>
      <c r="H433" s="2" t="s">
        <v>13</v>
      </c>
      <c r="I433" s="7"/>
      <c r="J433" s="2" t="s">
        <v>13</v>
      </c>
      <c r="K433" s="7"/>
      <c r="L433" s="2" t="s">
        <v>13</v>
      </c>
      <c r="M433" s="7"/>
    </row>
    <row r="434" spans="1:13" ht="10.5" customHeight="1" x14ac:dyDescent="0.15">
      <c r="A434" s="2" t="s">
        <v>669</v>
      </c>
      <c r="B434" s="2" t="s">
        <v>670</v>
      </c>
      <c r="C434" s="2" t="s">
        <v>699</v>
      </c>
      <c r="D434" s="2" t="s">
        <v>16</v>
      </c>
      <c r="E434" s="6">
        <v>0</v>
      </c>
      <c r="F434" s="2" t="s">
        <v>74</v>
      </c>
      <c r="G434" s="7"/>
      <c r="H434" s="2" t="s">
        <v>13</v>
      </c>
      <c r="I434" s="7"/>
      <c r="J434" s="2" t="s">
        <v>14</v>
      </c>
      <c r="K434" s="7"/>
      <c r="L434" s="2" t="s">
        <v>13</v>
      </c>
      <c r="M434" s="7"/>
    </row>
    <row r="435" spans="1:13" ht="10.5" customHeight="1" x14ac:dyDescent="0.15">
      <c r="A435" s="2" t="s">
        <v>669</v>
      </c>
      <c r="B435" s="2" t="s">
        <v>670</v>
      </c>
      <c r="C435" s="5" t="s">
        <v>700</v>
      </c>
      <c r="D435" s="2" t="s">
        <v>11</v>
      </c>
      <c r="E435" s="6">
        <v>0</v>
      </c>
      <c r="F435" s="2" t="s">
        <v>23</v>
      </c>
      <c r="G435" s="7"/>
      <c r="H435" s="2" t="s">
        <v>13</v>
      </c>
      <c r="I435" s="7"/>
      <c r="J435" s="2" t="s">
        <v>14</v>
      </c>
      <c r="K435" s="7"/>
      <c r="L435" s="2" t="s">
        <v>13</v>
      </c>
      <c r="M435" s="7"/>
    </row>
    <row r="436" spans="1:13" ht="10.5" customHeight="1" x14ac:dyDescent="0.15">
      <c r="A436" s="2" t="s">
        <v>669</v>
      </c>
      <c r="B436" s="2" t="s">
        <v>670</v>
      </c>
      <c r="C436" s="5" t="s">
        <v>701</v>
      </c>
      <c r="D436" s="2" t="s">
        <v>11</v>
      </c>
      <c r="E436" s="6">
        <v>0</v>
      </c>
      <c r="F436" s="2" t="s">
        <v>698</v>
      </c>
      <c r="G436" s="7"/>
      <c r="H436" s="2" t="s">
        <v>13</v>
      </c>
      <c r="I436" s="7"/>
      <c r="J436" s="2" t="s">
        <v>13</v>
      </c>
      <c r="K436" s="7"/>
      <c r="L436" s="2" t="s">
        <v>13</v>
      </c>
      <c r="M436" s="7"/>
    </row>
    <row r="437" spans="1:13" ht="10.5" customHeight="1" x14ac:dyDescent="0.15">
      <c r="A437" s="2" t="s">
        <v>669</v>
      </c>
      <c r="B437" s="2" t="s">
        <v>670</v>
      </c>
      <c r="C437" s="5" t="s">
        <v>702</v>
      </c>
      <c r="D437" s="2" t="s">
        <v>11</v>
      </c>
      <c r="E437" s="6">
        <v>0</v>
      </c>
      <c r="F437" s="2" t="s">
        <v>36</v>
      </c>
      <c r="G437" s="7"/>
      <c r="H437" s="2" t="s">
        <v>13</v>
      </c>
      <c r="I437" s="7"/>
      <c r="J437" s="2" t="s">
        <v>13</v>
      </c>
      <c r="K437" s="7"/>
      <c r="L437" s="2" t="s">
        <v>13</v>
      </c>
      <c r="M437" s="7"/>
    </row>
    <row r="438" spans="1:13" ht="10.5" customHeight="1" x14ac:dyDescent="0.15">
      <c r="A438" s="2" t="s">
        <v>669</v>
      </c>
      <c r="B438" s="2" t="s">
        <v>670</v>
      </c>
      <c r="C438" s="5" t="s">
        <v>703</v>
      </c>
      <c r="D438" s="2" t="s">
        <v>11</v>
      </c>
      <c r="E438" s="6">
        <v>0</v>
      </c>
      <c r="F438" s="2" t="s">
        <v>74</v>
      </c>
      <c r="G438" s="7"/>
      <c r="H438" s="2" t="s">
        <v>13</v>
      </c>
      <c r="I438" s="7"/>
      <c r="J438" s="2" t="s">
        <v>14</v>
      </c>
      <c r="K438" s="7"/>
      <c r="L438" s="2" t="s">
        <v>13</v>
      </c>
      <c r="M438" s="7"/>
    </row>
    <row r="439" spans="1:13" ht="10.5" customHeight="1" x14ac:dyDescent="0.15">
      <c r="A439" s="2" t="s">
        <v>669</v>
      </c>
      <c r="B439" s="2" t="s">
        <v>670</v>
      </c>
      <c r="C439" s="4" t="s">
        <v>704</v>
      </c>
      <c r="D439" s="2" t="s">
        <v>11</v>
      </c>
      <c r="E439" s="6">
        <v>0</v>
      </c>
      <c r="F439" s="2" t="s">
        <v>23</v>
      </c>
      <c r="G439" s="2" t="s">
        <v>705</v>
      </c>
      <c r="H439" s="2" t="s">
        <v>13</v>
      </c>
      <c r="I439" s="7"/>
      <c r="J439" s="2" t="s">
        <v>13</v>
      </c>
      <c r="K439" s="7"/>
      <c r="L439" s="2" t="s">
        <v>13</v>
      </c>
      <c r="M439" s="7"/>
    </row>
    <row r="440" spans="1:13" ht="10.5" customHeight="1" x14ac:dyDescent="0.15">
      <c r="A440" s="2" t="s">
        <v>669</v>
      </c>
      <c r="B440" s="2" t="s">
        <v>670</v>
      </c>
      <c r="C440" s="2" t="s">
        <v>706</v>
      </c>
      <c r="D440" s="2" t="s">
        <v>11</v>
      </c>
      <c r="E440" s="6">
        <v>0</v>
      </c>
      <c r="F440" s="2" t="s">
        <v>698</v>
      </c>
      <c r="G440" s="2" t="s">
        <v>707</v>
      </c>
      <c r="H440" s="2" t="s">
        <v>13</v>
      </c>
      <c r="I440" s="7"/>
      <c r="J440" s="2" t="s">
        <v>13</v>
      </c>
      <c r="K440" s="7"/>
      <c r="L440" s="2" t="s">
        <v>13</v>
      </c>
      <c r="M440" s="7"/>
    </row>
    <row r="441" spans="1:13" ht="10.5" customHeight="1" x14ac:dyDescent="0.15">
      <c r="A441" s="2" t="s">
        <v>669</v>
      </c>
      <c r="B441" s="2" t="s">
        <v>670</v>
      </c>
      <c r="C441" s="5" t="s">
        <v>708</v>
      </c>
      <c r="D441" s="2" t="s">
        <v>11</v>
      </c>
      <c r="E441" s="6">
        <v>0</v>
      </c>
      <c r="F441" s="2" t="s">
        <v>74</v>
      </c>
      <c r="G441" s="2" t="s">
        <v>707</v>
      </c>
      <c r="H441" s="2" t="s">
        <v>13</v>
      </c>
      <c r="I441" s="7"/>
      <c r="J441" s="2" t="s">
        <v>13</v>
      </c>
      <c r="K441" s="7"/>
      <c r="L441" s="2" t="s">
        <v>13</v>
      </c>
      <c r="M441" s="7"/>
    </row>
    <row r="442" spans="1:13" ht="10.5" customHeight="1" x14ac:dyDescent="0.15">
      <c r="A442" s="2" t="s">
        <v>669</v>
      </c>
      <c r="B442" s="2" t="s">
        <v>670</v>
      </c>
      <c r="C442" s="5" t="s">
        <v>709</v>
      </c>
      <c r="D442" s="2" t="s">
        <v>11</v>
      </c>
      <c r="E442" s="6">
        <v>0</v>
      </c>
      <c r="F442" s="2" t="s">
        <v>698</v>
      </c>
      <c r="G442" s="2" t="s">
        <v>705</v>
      </c>
      <c r="H442" s="2" t="s">
        <v>13</v>
      </c>
      <c r="I442" s="7"/>
      <c r="J442" s="2" t="s">
        <v>13</v>
      </c>
      <c r="K442" s="7"/>
      <c r="L442" s="2" t="s">
        <v>13</v>
      </c>
      <c r="M442" s="7"/>
    </row>
    <row r="443" spans="1:13" ht="10.5" customHeight="1" x14ac:dyDescent="0.15">
      <c r="A443" s="2" t="s">
        <v>669</v>
      </c>
      <c r="B443" s="2" t="s">
        <v>670</v>
      </c>
      <c r="C443" s="4" t="s">
        <v>710</v>
      </c>
      <c r="D443" s="2" t="s">
        <v>11</v>
      </c>
      <c r="E443" s="6">
        <v>0</v>
      </c>
      <c r="F443" s="2" t="s">
        <v>23</v>
      </c>
      <c r="G443" s="2" t="s">
        <v>711</v>
      </c>
      <c r="H443" s="2" t="s">
        <v>13</v>
      </c>
      <c r="I443" s="7"/>
      <c r="J443" s="2" t="s">
        <v>13</v>
      </c>
      <c r="K443" s="7"/>
      <c r="L443" s="2" t="s">
        <v>13</v>
      </c>
      <c r="M443" s="7"/>
    </row>
    <row r="444" spans="1:13" ht="10.5" customHeight="1" x14ac:dyDescent="0.15">
      <c r="A444" s="2" t="s">
        <v>712</v>
      </c>
      <c r="B444" s="2" t="s">
        <v>713</v>
      </c>
      <c r="C444" s="2" t="s">
        <v>714</v>
      </c>
      <c r="D444" s="2" t="s">
        <v>16</v>
      </c>
      <c r="E444" s="6">
        <v>0.01</v>
      </c>
      <c r="F444" s="2" t="s">
        <v>569</v>
      </c>
      <c r="G444" s="7"/>
      <c r="H444" s="2" t="s">
        <v>132</v>
      </c>
      <c r="I444" s="7"/>
      <c r="J444" s="2" t="s">
        <v>13</v>
      </c>
      <c r="K444" s="7"/>
      <c r="L444" s="2" t="s">
        <v>13</v>
      </c>
      <c r="M444" s="7"/>
    </row>
    <row r="445" spans="1:13" ht="11" customHeight="1" x14ac:dyDescent="0.15">
      <c r="A445" s="2" t="s">
        <v>712</v>
      </c>
      <c r="B445" s="2" t="s">
        <v>713</v>
      </c>
      <c r="C445" s="2" t="s">
        <v>715</v>
      </c>
      <c r="D445" s="2" t="s">
        <v>11</v>
      </c>
      <c r="E445" s="6">
        <v>0.01</v>
      </c>
      <c r="F445" s="2" t="s">
        <v>17</v>
      </c>
      <c r="G445" s="7"/>
      <c r="H445" s="2" t="s">
        <v>132</v>
      </c>
      <c r="I445" s="7"/>
      <c r="J445" s="2" t="s">
        <v>13</v>
      </c>
      <c r="K445" s="7"/>
      <c r="L445" s="2" t="s">
        <v>13</v>
      </c>
      <c r="M445" s="7"/>
    </row>
    <row r="446" spans="1:13" ht="10.5" customHeight="1" x14ac:dyDescent="0.15">
      <c r="A446" s="2" t="s">
        <v>712</v>
      </c>
      <c r="B446" s="2" t="s">
        <v>713</v>
      </c>
      <c r="C446" s="2" t="s">
        <v>716</v>
      </c>
      <c r="D446" s="2" t="s">
        <v>11</v>
      </c>
      <c r="E446" s="6">
        <v>0.01</v>
      </c>
      <c r="F446" s="2" t="s">
        <v>105</v>
      </c>
      <c r="G446" s="2" t="s">
        <v>717</v>
      </c>
      <c r="H446" s="2" t="s">
        <v>132</v>
      </c>
      <c r="I446" s="7"/>
      <c r="J446" s="2" t="s">
        <v>13</v>
      </c>
      <c r="K446" s="7"/>
      <c r="L446" s="2" t="s">
        <v>13</v>
      </c>
      <c r="M446" s="7"/>
    </row>
    <row r="447" spans="1:13" ht="10.5" customHeight="1" x14ac:dyDescent="0.15">
      <c r="A447" s="2" t="s">
        <v>712</v>
      </c>
      <c r="B447" s="2" t="s">
        <v>713</v>
      </c>
      <c r="C447" s="2" t="s">
        <v>718</v>
      </c>
      <c r="D447" s="2" t="s">
        <v>11</v>
      </c>
      <c r="E447" s="6">
        <v>0.01</v>
      </c>
      <c r="F447" s="2" t="s">
        <v>105</v>
      </c>
      <c r="G447" s="2" t="s">
        <v>717</v>
      </c>
      <c r="H447" s="2" t="s">
        <v>132</v>
      </c>
      <c r="I447" s="7"/>
      <c r="J447" s="2" t="s">
        <v>13</v>
      </c>
      <c r="K447" s="7"/>
      <c r="L447" s="2" t="s">
        <v>13</v>
      </c>
      <c r="M447" s="7"/>
    </row>
    <row r="448" spans="1:13" ht="10.5" customHeight="1" x14ac:dyDescent="0.15">
      <c r="A448" s="2" t="s">
        <v>719</v>
      </c>
      <c r="B448" s="2" t="s">
        <v>719</v>
      </c>
      <c r="C448" s="2" t="s">
        <v>720</v>
      </c>
      <c r="D448" s="2" t="s">
        <v>16</v>
      </c>
      <c r="E448" s="6">
        <v>0.5</v>
      </c>
      <c r="F448" s="2" t="s">
        <v>642</v>
      </c>
      <c r="G448" s="7"/>
      <c r="H448" s="2" t="s">
        <v>188</v>
      </c>
      <c r="I448" s="7"/>
      <c r="J448" s="2" t="s">
        <v>47</v>
      </c>
      <c r="K448" s="7"/>
      <c r="L448" s="2" t="s">
        <v>47</v>
      </c>
      <c r="M448" s="7"/>
    </row>
    <row r="449" spans="1:13" ht="10.5" customHeight="1" x14ac:dyDescent="0.15">
      <c r="A449" s="2" t="s">
        <v>719</v>
      </c>
      <c r="B449" s="2" t="s">
        <v>719</v>
      </c>
      <c r="C449" s="2" t="s">
        <v>721</v>
      </c>
      <c r="D449" s="2" t="s">
        <v>11</v>
      </c>
      <c r="E449" s="6">
        <v>0</v>
      </c>
      <c r="F449" s="2" t="s">
        <v>542</v>
      </c>
      <c r="G449" s="7"/>
      <c r="H449" s="2" t="s">
        <v>47</v>
      </c>
      <c r="I449" s="7"/>
      <c r="J449" s="2" t="s">
        <v>47</v>
      </c>
      <c r="K449" s="7"/>
      <c r="L449" s="2" t="s">
        <v>47</v>
      </c>
      <c r="M449" s="7"/>
    </row>
    <row r="450" spans="1:13" ht="10.5" customHeight="1" x14ac:dyDescent="0.15">
      <c r="A450" s="2" t="s">
        <v>719</v>
      </c>
      <c r="B450" s="2" t="s">
        <v>719</v>
      </c>
      <c r="C450" s="2" t="s">
        <v>722</v>
      </c>
      <c r="D450" s="2" t="s">
        <v>16</v>
      </c>
      <c r="E450" s="6">
        <v>0.05</v>
      </c>
      <c r="F450" s="2" t="s">
        <v>723</v>
      </c>
      <c r="G450" s="7"/>
      <c r="H450" s="2" t="s">
        <v>47</v>
      </c>
      <c r="I450" s="7"/>
      <c r="J450" s="2" t="s">
        <v>47</v>
      </c>
      <c r="K450" s="7"/>
      <c r="L450" s="2" t="s">
        <v>47</v>
      </c>
      <c r="M450" s="7"/>
    </row>
    <row r="451" spans="1:13" ht="10.5" customHeight="1" x14ac:dyDescent="0.15">
      <c r="A451" s="2" t="s">
        <v>719</v>
      </c>
      <c r="B451" s="2" t="s">
        <v>719</v>
      </c>
      <c r="C451" s="2" t="s">
        <v>722</v>
      </c>
      <c r="D451" s="2" t="s">
        <v>16</v>
      </c>
      <c r="E451" s="6">
        <v>0.45</v>
      </c>
      <c r="F451" s="2" t="s">
        <v>724</v>
      </c>
      <c r="G451" s="7"/>
      <c r="H451" s="2" t="s">
        <v>188</v>
      </c>
      <c r="I451" s="7"/>
      <c r="J451" s="2" t="s">
        <v>47</v>
      </c>
      <c r="K451" s="7"/>
      <c r="L451" s="2" t="s">
        <v>47</v>
      </c>
      <c r="M451" s="7"/>
    </row>
    <row r="452" spans="1:13" ht="10.5" customHeight="1" x14ac:dyDescent="0.15">
      <c r="A452" s="2" t="s">
        <v>719</v>
      </c>
      <c r="B452" s="2" t="s">
        <v>719</v>
      </c>
      <c r="C452" s="2" t="s">
        <v>725</v>
      </c>
      <c r="D452" s="2" t="s">
        <v>16</v>
      </c>
      <c r="E452" s="6">
        <v>0</v>
      </c>
      <c r="F452" s="2" t="s">
        <v>542</v>
      </c>
      <c r="G452" s="7"/>
      <c r="H452" s="2" t="s">
        <v>47</v>
      </c>
      <c r="I452" s="7"/>
      <c r="J452" s="2" t="s">
        <v>47</v>
      </c>
      <c r="K452" s="7"/>
      <c r="L452" s="2" t="s">
        <v>47</v>
      </c>
      <c r="M452" s="7"/>
    </row>
    <row r="453" spans="1:13" ht="10.5" customHeight="1" x14ac:dyDescent="0.15">
      <c r="A453" s="2" t="s">
        <v>719</v>
      </c>
      <c r="B453" s="2" t="s">
        <v>206</v>
      </c>
      <c r="C453" s="2" t="s">
        <v>726</v>
      </c>
      <c r="D453" s="2" t="s">
        <v>11</v>
      </c>
      <c r="E453" s="6">
        <v>0</v>
      </c>
      <c r="F453" s="2" t="s">
        <v>542</v>
      </c>
      <c r="G453" s="7"/>
      <c r="H453" s="2" t="s">
        <v>47</v>
      </c>
      <c r="I453" s="7"/>
      <c r="J453" s="2" t="s">
        <v>47</v>
      </c>
      <c r="K453" s="7"/>
      <c r="L453" s="2" t="s">
        <v>47</v>
      </c>
      <c r="M453" s="7"/>
    </row>
    <row r="454" spans="1:13" ht="10.5" customHeight="1" x14ac:dyDescent="0.15">
      <c r="A454" s="2" t="s">
        <v>719</v>
      </c>
      <c r="B454" s="2" t="s">
        <v>719</v>
      </c>
      <c r="C454" s="2" t="s">
        <v>727</v>
      </c>
      <c r="D454" s="2" t="s">
        <v>11</v>
      </c>
      <c r="E454" s="6">
        <v>0.05</v>
      </c>
      <c r="F454" s="2" t="s">
        <v>723</v>
      </c>
      <c r="G454" s="7"/>
      <c r="H454" s="2" t="s">
        <v>47</v>
      </c>
      <c r="I454" s="7"/>
      <c r="J454" s="2" t="s">
        <v>47</v>
      </c>
      <c r="K454" s="7"/>
      <c r="L454" s="2" t="s">
        <v>47</v>
      </c>
      <c r="M454" s="7"/>
    </row>
    <row r="455" spans="1:13" ht="10.5" customHeight="1" x14ac:dyDescent="0.15">
      <c r="A455" s="2" t="s">
        <v>719</v>
      </c>
      <c r="B455" s="2" t="s">
        <v>719</v>
      </c>
      <c r="C455" s="2" t="s">
        <v>728</v>
      </c>
      <c r="D455" s="2" t="s">
        <v>11</v>
      </c>
      <c r="E455" s="6">
        <v>0.5</v>
      </c>
      <c r="F455" s="2" t="s">
        <v>642</v>
      </c>
      <c r="G455" s="7"/>
      <c r="H455" s="2" t="s">
        <v>188</v>
      </c>
      <c r="I455" s="7"/>
      <c r="J455" s="2" t="s">
        <v>47</v>
      </c>
      <c r="K455" s="7"/>
      <c r="L455" s="2" t="s">
        <v>47</v>
      </c>
      <c r="M455" s="7"/>
    </row>
    <row r="456" spans="1:13" ht="10.5" customHeight="1" x14ac:dyDescent="0.15">
      <c r="A456" s="2" t="s">
        <v>719</v>
      </c>
      <c r="B456" s="2" t="s">
        <v>719</v>
      </c>
      <c r="C456" s="2" t="s">
        <v>729</v>
      </c>
      <c r="D456" s="2" t="s">
        <v>16</v>
      </c>
      <c r="E456" s="6">
        <v>0.5</v>
      </c>
      <c r="F456" s="2" t="s">
        <v>642</v>
      </c>
      <c r="G456" s="7"/>
      <c r="H456" s="2" t="s">
        <v>188</v>
      </c>
      <c r="I456" s="7"/>
      <c r="J456" s="2" t="s">
        <v>47</v>
      </c>
      <c r="K456" s="7"/>
      <c r="L456" s="2" t="s">
        <v>47</v>
      </c>
      <c r="M456" s="7"/>
    </row>
    <row r="457" spans="1:13" ht="11" customHeight="1" x14ac:dyDescent="0.15">
      <c r="A457" s="2" t="s">
        <v>719</v>
      </c>
      <c r="B457" s="2" t="s">
        <v>719</v>
      </c>
      <c r="C457" s="2" t="s">
        <v>730</v>
      </c>
      <c r="D457" s="2" t="s">
        <v>11</v>
      </c>
      <c r="E457" s="6">
        <v>0</v>
      </c>
      <c r="F457" s="2" t="s">
        <v>723</v>
      </c>
      <c r="G457" s="7"/>
      <c r="H457" s="2" t="s">
        <v>47</v>
      </c>
      <c r="I457" s="7"/>
      <c r="J457" s="2" t="s">
        <v>47</v>
      </c>
      <c r="K457" s="7"/>
      <c r="L457" s="2" t="s">
        <v>47</v>
      </c>
      <c r="M457" s="7"/>
    </row>
    <row r="458" spans="1:13" ht="10.5" customHeight="1" x14ac:dyDescent="0.15">
      <c r="A458" s="2" t="s">
        <v>731</v>
      </c>
      <c r="B458" s="2" t="s">
        <v>732</v>
      </c>
      <c r="C458" s="2" t="s">
        <v>733</v>
      </c>
      <c r="D458" s="2" t="s">
        <v>239</v>
      </c>
      <c r="E458" s="6">
        <v>0.65</v>
      </c>
      <c r="F458" s="2" t="s">
        <v>290</v>
      </c>
      <c r="G458" s="7"/>
      <c r="H458" s="2" t="s">
        <v>188</v>
      </c>
      <c r="I458" s="7"/>
      <c r="J458" s="2" t="s">
        <v>188</v>
      </c>
      <c r="K458" s="7"/>
      <c r="L458" s="2" t="s">
        <v>188</v>
      </c>
      <c r="M458" s="7"/>
    </row>
    <row r="459" spans="1:13" ht="10.5" customHeight="1" x14ac:dyDescent="0.15">
      <c r="A459" s="2" t="s">
        <v>731</v>
      </c>
      <c r="B459" s="2" t="s">
        <v>732</v>
      </c>
      <c r="C459" s="5" t="s">
        <v>734</v>
      </c>
      <c r="D459" s="2" t="s">
        <v>11</v>
      </c>
      <c r="E459" s="6">
        <v>0.75</v>
      </c>
      <c r="F459" s="2" t="s">
        <v>286</v>
      </c>
      <c r="G459" s="7"/>
      <c r="H459" s="2" t="s">
        <v>188</v>
      </c>
      <c r="I459" s="7"/>
      <c r="J459" s="2" t="s">
        <v>188</v>
      </c>
      <c r="K459" s="7"/>
      <c r="L459" s="2" t="s">
        <v>188</v>
      </c>
      <c r="M459" s="7"/>
    </row>
    <row r="460" spans="1:13" ht="10.5" customHeight="1" x14ac:dyDescent="0.15">
      <c r="A460" s="2" t="s">
        <v>731</v>
      </c>
      <c r="B460" s="2" t="s">
        <v>732</v>
      </c>
      <c r="C460" s="5" t="s">
        <v>735</v>
      </c>
      <c r="D460" s="2" t="s">
        <v>11</v>
      </c>
      <c r="E460" s="6">
        <v>0.75</v>
      </c>
      <c r="F460" s="2" t="s">
        <v>286</v>
      </c>
      <c r="G460" s="7"/>
      <c r="H460" s="2" t="s">
        <v>188</v>
      </c>
      <c r="I460" s="7"/>
      <c r="J460" s="2" t="s">
        <v>188</v>
      </c>
      <c r="K460" s="7"/>
      <c r="L460" s="2" t="s">
        <v>188</v>
      </c>
      <c r="M460" s="7"/>
    </row>
    <row r="461" spans="1:13" ht="10.5" customHeight="1" x14ac:dyDescent="0.15">
      <c r="A461" s="2" t="s">
        <v>731</v>
      </c>
      <c r="B461" s="2" t="s">
        <v>732</v>
      </c>
      <c r="C461" s="2" t="s">
        <v>736</v>
      </c>
      <c r="D461" s="2" t="s">
        <v>11</v>
      </c>
      <c r="E461" s="6">
        <v>0.7</v>
      </c>
      <c r="F461" s="2" t="s">
        <v>286</v>
      </c>
      <c r="G461" s="7"/>
      <c r="H461" s="2" t="s">
        <v>188</v>
      </c>
      <c r="I461" s="7"/>
      <c r="J461" s="2" t="s">
        <v>188</v>
      </c>
      <c r="K461" s="7"/>
      <c r="L461" s="2" t="s">
        <v>188</v>
      </c>
      <c r="M461" s="7"/>
    </row>
    <row r="462" spans="1:13" ht="10.5" customHeight="1" x14ac:dyDescent="0.15">
      <c r="A462" s="2" t="s">
        <v>731</v>
      </c>
      <c r="B462" s="2" t="s">
        <v>732</v>
      </c>
      <c r="C462" s="2" t="s">
        <v>737</v>
      </c>
      <c r="D462" s="2" t="s">
        <v>11</v>
      </c>
      <c r="E462" s="6">
        <v>0.65</v>
      </c>
      <c r="F462" s="2" t="s">
        <v>286</v>
      </c>
      <c r="G462" s="7"/>
      <c r="H462" s="2" t="s">
        <v>188</v>
      </c>
      <c r="I462" s="7"/>
      <c r="J462" s="2" t="s">
        <v>188</v>
      </c>
      <c r="K462" s="7"/>
      <c r="L462" s="2" t="s">
        <v>188</v>
      </c>
      <c r="M462" s="7"/>
    </row>
    <row r="463" spans="1:13" ht="10.5" customHeight="1" x14ac:dyDescent="0.15">
      <c r="A463" s="2" t="s">
        <v>731</v>
      </c>
      <c r="B463" s="2" t="s">
        <v>732</v>
      </c>
      <c r="C463" s="2" t="s">
        <v>738</v>
      </c>
      <c r="D463" s="2" t="s">
        <v>16</v>
      </c>
      <c r="E463" s="6">
        <v>0.6</v>
      </c>
      <c r="F463" s="2" t="s">
        <v>290</v>
      </c>
      <c r="G463" s="7"/>
      <c r="H463" s="2" t="s">
        <v>188</v>
      </c>
      <c r="I463" s="7"/>
      <c r="J463" s="2" t="s">
        <v>188</v>
      </c>
      <c r="K463" s="7"/>
      <c r="L463" s="2" t="s">
        <v>188</v>
      </c>
      <c r="M463" s="7"/>
    </row>
    <row r="464" spans="1:13" ht="10.5" customHeight="1" x14ac:dyDescent="0.15">
      <c r="A464" s="2" t="s">
        <v>731</v>
      </c>
      <c r="B464" s="2" t="s">
        <v>732</v>
      </c>
      <c r="C464" s="5" t="s">
        <v>739</v>
      </c>
      <c r="D464" s="2" t="s">
        <v>16</v>
      </c>
      <c r="E464" s="6">
        <v>0.7</v>
      </c>
      <c r="F464" s="2" t="s">
        <v>290</v>
      </c>
      <c r="G464" s="7"/>
      <c r="H464" s="2" t="s">
        <v>188</v>
      </c>
      <c r="I464" s="7"/>
      <c r="J464" s="2" t="s">
        <v>188</v>
      </c>
      <c r="K464" s="7"/>
      <c r="L464" s="2" t="s">
        <v>188</v>
      </c>
      <c r="M464" s="7"/>
    </row>
    <row r="465" spans="1:13" ht="10.5" customHeight="1" x14ac:dyDescent="0.15">
      <c r="A465" s="2" t="s">
        <v>731</v>
      </c>
      <c r="B465" s="2" t="s">
        <v>732</v>
      </c>
      <c r="C465" s="5" t="s">
        <v>740</v>
      </c>
      <c r="D465" s="2" t="s">
        <v>16</v>
      </c>
      <c r="E465" s="6">
        <v>0.7</v>
      </c>
      <c r="F465" s="2" t="s">
        <v>290</v>
      </c>
      <c r="G465" s="7"/>
      <c r="H465" s="2" t="s">
        <v>188</v>
      </c>
      <c r="I465" s="7"/>
      <c r="J465" s="2" t="s">
        <v>188</v>
      </c>
      <c r="K465" s="7"/>
      <c r="L465" s="2" t="s">
        <v>188</v>
      </c>
      <c r="M465" s="7"/>
    </row>
    <row r="466" spans="1:13" ht="10.5" customHeight="1" x14ac:dyDescent="0.15">
      <c r="A466" s="2" t="s">
        <v>731</v>
      </c>
      <c r="B466" s="2" t="s">
        <v>732</v>
      </c>
      <c r="C466" s="2" t="s">
        <v>741</v>
      </c>
      <c r="D466" s="2" t="s">
        <v>16</v>
      </c>
      <c r="E466" s="6">
        <v>0.7</v>
      </c>
      <c r="F466" s="2" t="s">
        <v>286</v>
      </c>
      <c r="G466" s="7"/>
      <c r="H466" s="2" t="s">
        <v>188</v>
      </c>
      <c r="I466" s="7"/>
      <c r="J466" s="2" t="s">
        <v>188</v>
      </c>
      <c r="K466" s="7"/>
      <c r="L466" s="2" t="s">
        <v>188</v>
      </c>
      <c r="M466" s="7"/>
    </row>
    <row r="467" spans="1:13" ht="10.5" customHeight="1" x14ac:dyDescent="0.15">
      <c r="A467" s="2" t="s">
        <v>206</v>
      </c>
      <c r="B467" s="2" t="s">
        <v>742</v>
      </c>
      <c r="C467" s="2" t="s">
        <v>743</v>
      </c>
      <c r="D467" s="2" t="s">
        <v>11</v>
      </c>
      <c r="E467" s="6">
        <v>0.5</v>
      </c>
      <c r="F467" s="2" t="s">
        <v>724</v>
      </c>
      <c r="G467" s="7"/>
      <c r="H467" s="2" t="s">
        <v>188</v>
      </c>
      <c r="I467" s="7"/>
      <c r="J467" s="2" t="s">
        <v>188</v>
      </c>
      <c r="K467" s="2" t="s">
        <v>47</v>
      </c>
      <c r="L467" s="2" t="s">
        <v>188</v>
      </c>
      <c r="M467" s="2" t="s">
        <v>47</v>
      </c>
    </row>
    <row r="468" spans="1:13" ht="10.5" customHeight="1" x14ac:dyDescent="0.15">
      <c r="A468" s="2" t="s">
        <v>206</v>
      </c>
      <c r="B468" s="2" t="s">
        <v>742</v>
      </c>
      <c r="C468" s="2" t="s">
        <v>744</v>
      </c>
      <c r="D468" s="2" t="s">
        <v>11</v>
      </c>
      <c r="E468" s="6">
        <v>0.45</v>
      </c>
      <c r="F468" s="2" t="s">
        <v>658</v>
      </c>
      <c r="G468" s="7"/>
      <c r="H468" s="2" t="s">
        <v>188</v>
      </c>
      <c r="I468" s="7"/>
      <c r="J468" s="2" t="s">
        <v>188</v>
      </c>
      <c r="K468" s="7"/>
      <c r="L468" s="2" t="s">
        <v>47</v>
      </c>
      <c r="M468" s="7"/>
    </row>
    <row r="469" spans="1:13" ht="10.5" customHeight="1" x14ac:dyDescent="0.15">
      <c r="A469" s="2" t="s">
        <v>206</v>
      </c>
      <c r="B469" s="2" t="s">
        <v>742</v>
      </c>
      <c r="C469" s="2" t="s">
        <v>745</v>
      </c>
      <c r="D469" s="2" t="s">
        <v>16</v>
      </c>
      <c r="E469" s="6">
        <v>0</v>
      </c>
      <c r="F469" s="2" t="s">
        <v>606</v>
      </c>
      <c r="G469" s="7"/>
      <c r="H469" s="2" t="s">
        <v>47</v>
      </c>
      <c r="I469" s="7"/>
      <c r="J469" s="2" t="s">
        <v>47</v>
      </c>
      <c r="K469" s="7"/>
      <c r="L469" s="2" t="s">
        <v>47</v>
      </c>
      <c r="M469" s="7"/>
    </row>
    <row r="470" spans="1:13" ht="10.5" customHeight="1" x14ac:dyDescent="0.15">
      <c r="A470" s="2" t="s">
        <v>206</v>
      </c>
      <c r="B470" s="2" t="s">
        <v>742</v>
      </c>
      <c r="C470" s="2" t="s">
        <v>746</v>
      </c>
      <c r="D470" s="2" t="s">
        <v>11</v>
      </c>
      <c r="E470" s="6">
        <v>0</v>
      </c>
      <c r="F470" s="2" t="s">
        <v>606</v>
      </c>
      <c r="G470" s="7"/>
      <c r="H470" s="2" t="s">
        <v>47</v>
      </c>
      <c r="I470" s="7"/>
      <c r="J470" s="2" t="s">
        <v>47</v>
      </c>
      <c r="K470" s="7"/>
      <c r="L470" s="2" t="s">
        <v>47</v>
      </c>
      <c r="M470" s="7"/>
    </row>
    <row r="471" spans="1:13" ht="10.5" customHeight="1" x14ac:dyDescent="0.15">
      <c r="A471" s="2" t="s">
        <v>206</v>
      </c>
      <c r="B471" s="2" t="s">
        <v>742</v>
      </c>
      <c r="C471" s="2" t="s">
        <v>747</v>
      </c>
      <c r="D471" s="2" t="s">
        <v>11</v>
      </c>
      <c r="E471" s="6">
        <v>0</v>
      </c>
      <c r="F471" s="2" t="s">
        <v>606</v>
      </c>
      <c r="G471" s="7"/>
      <c r="H471" s="2" t="s">
        <v>47</v>
      </c>
      <c r="I471" s="7"/>
      <c r="J471" s="2" t="s">
        <v>47</v>
      </c>
      <c r="K471" s="7"/>
      <c r="L471" s="2" t="s">
        <v>47</v>
      </c>
      <c r="M471" s="7"/>
    </row>
    <row r="472" spans="1:13" ht="10.5" customHeight="1" x14ac:dyDescent="0.15">
      <c r="A472" s="2" t="s">
        <v>206</v>
      </c>
      <c r="B472" s="2" t="s">
        <v>742</v>
      </c>
      <c r="C472" s="2" t="s">
        <v>748</v>
      </c>
      <c r="D472" s="2" t="s">
        <v>11</v>
      </c>
      <c r="E472" s="6">
        <v>0</v>
      </c>
      <c r="F472" s="2" t="s">
        <v>606</v>
      </c>
      <c r="G472" s="7"/>
      <c r="H472" s="2" t="s">
        <v>47</v>
      </c>
      <c r="I472" s="7"/>
      <c r="J472" s="2" t="s">
        <v>47</v>
      </c>
      <c r="K472" s="7"/>
      <c r="L472" s="2" t="s">
        <v>47</v>
      </c>
      <c r="M472" s="7"/>
    </row>
    <row r="473" spans="1:13" ht="10.5" customHeight="1" x14ac:dyDescent="0.15">
      <c r="A473" s="2" t="s">
        <v>206</v>
      </c>
      <c r="B473" s="2" t="s">
        <v>742</v>
      </c>
      <c r="C473" s="2" t="s">
        <v>749</v>
      </c>
      <c r="D473" s="2" t="s">
        <v>11</v>
      </c>
      <c r="E473" s="6">
        <v>0</v>
      </c>
      <c r="F473" s="2" t="s">
        <v>606</v>
      </c>
      <c r="G473" s="7"/>
      <c r="H473" s="2" t="s">
        <v>47</v>
      </c>
      <c r="I473" s="7"/>
      <c r="J473" s="2" t="s">
        <v>47</v>
      </c>
      <c r="K473" s="7"/>
      <c r="L473" s="2" t="s">
        <v>47</v>
      </c>
      <c r="M473" s="7"/>
    </row>
    <row r="474" spans="1:13" ht="11" customHeight="1" x14ac:dyDescent="0.15">
      <c r="A474" s="2" t="s">
        <v>206</v>
      </c>
      <c r="B474" s="2" t="s">
        <v>742</v>
      </c>
      <c r="C474" s="2" t="s">
        <v>750</v>
      </c>
      <c r="D474" s="2" t="s">
        <v>11</v>
      </c>
      <c r="E474" s="6">
        <v>0</v>
      </c>
      <c r="F474" s="2" t="s">
        <v>606</v>
      </c>
      <c r="G474" s="7"/>
      <c r="H474" s="2" t="s">
        <v>47</v>
      </c>
      <c r="I474" s="7"/>
      <c r="J474" s="2" t="s">
        <v>47</v>
      </c>
      <c r="K474" s="7"/>
      <c r="L474" s="2" t="s">
        <v>47</v>
      </c>
      <c r="M474" s="7"/>
    </row>
    <row r="475" spans="1:13" ht="10.5" customHeight="1" x14ac:dyDescent="0.15">
      <c r="A475" s="2" t="s">
        <v>206</v>
      </c>
      <c r="B475" s="2" t="s">
        <v>742</v>
      </c>
      <c r="C475" s="2" t="s">
        <v>751</v>
      </c>
      <c r="D475" s="2" t="s">
        <v>11</v>
      </c>
      <c r="E475" s="6">
        <v>0</v>
      </c>
      <c r="F475" s="2" t="s">
        <v>606</v>
      </c>
      <c r="G475" s="7"/>
      <c r="H475" s="2" t="s">
        <v>47</v>
      </c>
      <c r="I475" s="7"/>
      <c r="J475" s="2" t="s">
        <v>47</v>
      </c>
      <c r="K475" s="7"/>
      <c r="L475" s="2" t="s">
        <v>47</v>
      </c>
      <c r="M475" s="7"/>
    </row>
    <row r="476" spans="1:13" ht="10.5" customHeight="1" x14ac:dyDescent="0.15">
      <c r="A476" s="2" t="s">
        <v>206</v>
      </c>
      <c r="B476" s="2" t="s">
        <v>742</v>
      </c>
      <c r="C476" s="2" t="s">
        <v>752</v>
      </c>
      <c r="D476" s="2" t="s">
        <v>16</v>
      </c>
      <c r="E476" s="6">
        <v>0</v>
      </c>
      <c r="F476" s="2" t="s">
        <v>606</v>
      </c>
      <c r="G476" s="7"/>
      <c r="H476" s="2" t="s">
        <v>47</v>
      </c>
      <c r="I476" s="7"/>
      <c r="J476" s="2" t="s">
        <v>47</v>
      </c>
      <c r="K476" s="7"/>
      <c r="L476" s="2" t="s">
        <v>47</v>
      </c>
      <c r="M476" s="7"/>
    </row>
    <row r="477" spans="1:13" ht="10.5" customHeight="1" x14ac:dyDescent="0.15">
      <c r="A477" s="2" t="s">
        <v>206</v>
      </c>
      <c r="B477" s="2" t="s">
        <v>742</v>
      </c>
      <c r="C477" s="2" t="s">
        <v>753</v>
      </c>
      <c r="D477" s="2" t="s">
        <v>16</v>
      </c>
      <c r="E477" s="6">
        <v>0</v>
      </c>
      <c r="F477" s="2" t="s">
        <v>606</v>
      </c>
      <c r="G477" s="7"/>
      <c r="H477" s="2" t="s">
        <v>47</v>
      </c>
      <c r="I477" s="7"/>
      <c r="J477" s="2" t="s">
        <v>47</v>
      </c>
      <c r="K477" s="7"/>
      <c r="L477" s="2" t="s">
        <v>47</v>
      </c>
      <c r="M477" s="7"/>
    </row>
    <row r="478" spans="1:13" ht="10.5" customHeight="1" x14ac:dyDescent="0.15">
      <c r="A478" s="2" t="s">
        <v>206</v>
      </c>
      <c r="B478" s="2" t="s">
        <v>742</v>
      </c>
      <c r="C478" s="2" t="s">
        <v>754</v>
      </c>
      <c r="D478" s="2" t="s">
        <v>16</v>
      </c>
      <c r="E478" s="6">
        <v>0.5</v>
      </c>
      <c r="F478" s="2" t="s">
        <v>642</v>
      </c>
      <c r="G478" s="7"/>
      <c r="H478" s="2" t="s">
        <v>47</v>
      </c>
      <c r="I478" s="2" t="s">
        <v>224</v>
      </c>
      <c r="J478" s="2" t="s">
        <v>47</v>
      </c>
      <c r="K478" s="2" t="s">
        <v>188</v>
      </c>
      <c r="L478" s="2" t="s">
        <v>47</v>
      </c>
      <c r="M478" s="7"/>
    </row>
    <row r="479" spans="1:13" ht="10.5" customHeight="1" x14ac:dyDescent="0.15">
      <c r="A479" s="2" t="s">
        <v>206</v>
      </c>
      <c r="B479" s="2" t="s">
        <v>742</v>
      </c>
      <c r="C479" s="2" t="s">
        <v>755</v>
      </c>
      <c r="D479" s="2" t="s">
        <v>16</v>
      </c>
      <c r="E479" s="6">
        <v>0.45</v>
      </c>
      <c r="F479" s="2" t="s">
        <v>654</v>
      </c>
      <c r="G479" s="7"/>
      <c r="H479" s="2" t="s">
        <v>47</v>
      </c>
      <c r="I479" s="2" t="s">
        <v>224</v>
      </c>
      <c r="J479" s="2" t="s">
        <v>47</v>
      </c>
      <c r="K479" s="2" t="s">
        <v>188</v>
      </c>
      <c r="L479" s="2" t="s">
        <v>47</v>
      </c>
      <c r="M479" s="2" t="s">
        <v>188</v>
      </c>
    </row>
    <row r="480" spans="1:13" ht="10.5" customHeight="1" x14ac:dyDescent="0.15">
      <c r="A480" s="2" t="s">
        <v>206</v>
      </c>
      <c r="B480" s="2" t="s">
        <v>742</v>
      </c>
      <c r="C480" s="2" t="s">
        <v>756</v>
      </c>
      <c r="D480" s="2" t="s">
        <v>16</v>
      </c>
      <c r="E480" s="6">
        <v>0</v>
      </c>
      <c r="F480" s="2" t="s">
        <v>534</v>
      </c>
      <c r="G480" s="7"/>
      <c r="H480" s="2" t="s">
        <v>47</v>
      </c>
      <c r="I480" s="7"/>
      <c r="J480" s="2" t="s">
        <v>47</v>
      </c>
      <c r="K480" s="7"/>
      <c r="L480" s="2" t="s">
        <v>47</v>
      </c>
      <c r="M480" s="7"/>
    </row>
    <row r="481" spans="1:13" ht="10.5" customHeight="1" x14ac:dyDescent="0.15">
      <c r="A481" s="2" t="s">
        <v>206</v>
      </c>
      <c r="B481" s="2" t="s">
        <v>742</v>
      </c>
      <c r="C481" s="2" t="s">
        <v>757</v>
      </c>
      <c r="D481" s="2" t="s">
        <v>11</v>
      </c>
      <c r="E481" s="6">
        <v>0</v>
      </c>
      <c r="F481" s="2" t="s">
        <v>606</v>
      </c>
      <c r="G481" s="7"/>
      <c r="H481" s="2" t="s">
        <v>47</v>
      </c>
      <c r="I481" s="7"/>
      <c r="J481" s="2" t="s">
        <v>47</v>
      </c>
      <c r="K481" s="7"/>
      <c r="L481" s="2" t="s">
        <v>47</v>
      </c>
      <c r="M481" s="7"/>
    </row>
    <row r="482" spans="1:13" ht="10.5" customHeight="1" x14ac:dyDescent="0.15">
      <c r="A482" s="2" t="s">
        <v>206</v>
      </c>
      <c r="B482" s="2" t="s">
        <v>742</v>
      </c>
      <c r="C482" s="2" t="s">
        <v>758</v>
      </c>
      <c r="D482" s="2" t="s">
        <v>11</v>
      </c>
      <c r="E482" s="6">
        <v>0</v>
      </c>
      <c r="F482" s="2" t="s">
        <v>606</v>
      </c>
      <c r="G482" s="7"/>
      <c r="H482" s="2" t="s">
        <v>47</v>
      </c>
      <c r="I482" s="7"/>
      <c r="J482" s="2" t="s">
        <v>47</v>
      </c>
      <c r="K482" s="7"/>
      <c r="L482" s="2" t="s">
        <v>47</v>
      </c>
      <c r="M482" s="7"/>
    </row>
    <row r="483" spans="1:13" ht="10.5" customHeight="1" x14ac:dyDescent="0.15">
      <c r="A483" s="2" t="s">
        <v>206</v>
      </c>
      <c r="B483" s="2" t="s">
        <v>742</v>
      </c>
      <c r="C483" s="2" t="s">
        <v>759</v>
      </c>
      <c r="D483" s="2" t="s">
        <v>16</v>
      </c>
      <c r="E483" s="6">
        <v>0.55000000000000004</v>
      </c>
      <c r="F483" s="2" t="s">
        <v>381</v>
      </c>
      <c r="G483" s="7"/>
      <c r="H483" s="2" t="s">
        <v>224</v>
      </c>
      <c r="I483" s="2" t="s">
        <v>47</v>
      </c>
      <c r="J483" s="2" t="s">
        <v>188</v>
      </c>
      <c r="K483" s="2" t="s">
        <v>47</v>
      </c>
      <c r="L483" s="2" t="s">
        <v>188</v>
      </c>
      <c r="M483" s="2" t="s">
        <v>47</v>
      </c>
    </row>
    <row r="484" spans="1:13" ht="10.5" customHeight="1" x14ac:dyDescent="0.15">
      <c r="A484" s="2" t="s">
        <v>206</v>
      </c>
      <c r="B484" s="2" t="s">
        <v>742</v>
      </c>
      <c r="C484" s="2" t="s">
        <v>760</v>
      </c>
      <c r="D484" s="2" t="s">
        <v>16</v>
      </c>
      <c r="E484" s="6">
        <v>0.4</v>
      </c>
      <c r="F484" s="2" t="s">
        <v>724</v>
      </c>
      <c r="G484" s="7"/>
      <c r="H484" s="2" t="s">
        <v>224</v>
      </c>
      <c r="I484" s="7"/>
      <c r="J484" s="2" t="s">
        <v>188</v>
      </c>
      <c r="K484" s="7"/>
      <c r="L484" s="2" t="s">
        <v>47</v>
      </c>
      <c r="M484" s="7"/>
    </row>
    <row r="485" spans="1:13" ht="10.5" customHeight="1" x14ac:dyDescent="0.15">
      <c r="A485" s="2" t="s">
        <v>206</v>
      </c>
      <c r="B485" s="2" t="s">
        <v>742</v>
      </c>
      <c r="C485" s="2" t="s">
        <v>761</v>
      </c>
      <c r="D485" s="2" t="s">
        <v>16</v>
      </c>
      <c r="E485" s="6">
        <v>0</v>
      </c>
      <c r="F485" s="2" t="s">
        <v>542</v>
      </c>
      <c r="G485" s="2" t="s">
        <v>312</v>
      </c>
      <c r="H485" s="2" t="s">
        <v>47</v>
      </c>
      <c r="I485" s="7"/>
      <c r="J485" s="2" t="s">
        <v>47</v>
      </c>
      <c r="K485" s="7"/>
      <c r="L485" s="2" t="s">
        <v>47</v>
      </c>
      <c r="M485" s="7"/>
    </row>
    <row r="486" spans="1:13" ht="10.5" customHeight="1" x14ac:dyDescent="0.15">
      <c r="A486" s="2" t="s">
        <v>206</v>
      </c>
      <c r="B486" s="2" t="s">
        <v>742</v>
      </c>
      <c r="C486" s="2" t="s">
        <v>762</v>
      </c>
      <c r="D486" s="2" t="s">
        <v>16</v>
      </c>
      <c r="E486" s="6">
        <v>0</v>
      </c>
      <c r="F486" s="2" t="s">
        <v>534</v>
      </c>
      <c r="G486" s="2" t="s">
        <v>763</v>
      </c>
      <c r="H486" s="2" t="s">
        <v>47</v>
      </c>
      <c r="I486" s="7"/>
      <c r="J486" s="2" t="s">
        <v>47</v>
      </c>
      <c r="K486" s="7"/>
      <c r="L486" s="2" t="s">
        <v>47</v>
      </c>
      <c r="M486" s="7"/>
    </row>
    <row r="487" spans="1:13" ht="11" customHeight="1" x14ac:dyDescent="0.15">
      <c r="A487" s="2" t="s">
        <v>206</v>
      </c>
      <c r="B487" s="2" t="s">
        <v>742</v>
      </c>
      <c r="C487" s="2" t="s">
        <v>764</v>
      </c>
      <c r="D487" s="2" t="s">
        <v>16</v>
      </c>
      <c r="E487" s="6">
        <v>0.65</v>
      </c>
      <c r="F487" s="2" t="s">
        <v>379</v>
      </c>
      <c r="G487" s="7"/>
      <c r="H487" s="2" t="s">
        <v>188</v>
      </c>
      <c r="I487" s="7"/>
      <c r="J487" s="2" t="s">
        <v>188</v>
      </c>
      <c r="K487" s="2" t="s">
        <v>47</v>
      </c>
      <c r="L487" s="2" t="s">
        <v>188</v>
      </c>
      <c r="M487" s="7"/>
    </row>
    <row r="488" spans="1:13" ht="10.5" customHeight="1" x14ac:dyDescent="0.15">
      <c r="A488" s="2" t="s">
        <v>206</v>
      </c>
      <c r="B488" s="2" t="s">
        <v>742</v>
      </c>
      <c r="C488" s="2" t="s">
        <v>765</v>
      </c>
      <c r="D488" s="2" t="s">
        <v>16</v>
      </c>
      <c r="E488" s="6">
        <v>0.45</v>
      </c>
      <c r="F488" s="2" t="s">
        <v>658</v>
      </c>
      <c r="G488" s="7"/>
      <c r="H488" s="2" t="s">
        <v>188</v>
      </c>
      <c r="I488" s="7"/>
      <c r="J488" s="2" t="s">
        <v>188</v>
      </c>
      <c r="K488" s="2" t="s">
        <v>47</v>
      </c>
      <c r="L488" s="2" t="s">
        <v>47</v>
      </c>
      <c r="M488" s="7"/>
    </row>
    <row r="489" spans="1:13" ht="10.5" customHeight="1" x14ac:dyDescent="0.15">
      <c r="A489" s="2" t="s">
        <v>206</v>
      </c>
      <c r="B489" s="2" t="s">
        <v>742</v>
      </c>
      <c r="C489" s="2" t="s">
        <v>766</v>
      </c>
      <c r="D489" s="2" t="s">
        <v>16</v>
      </c>
      <c r="E489" s="6">
        <v>0.25</v>
      </c>
      <c r="F489" s="2" t="s">
        <v>386</v>
      </c>
      <c r="G489" s="7"/>
      <c r="H489" s="2" t="s">
        <v>188</v>
      </c>
      <c r="I489" s="7"/>
      <c r="J489" s="2" t="s">
        <v>47</v>
      </c>
      <c r="K489" s="7"/>
      <c r="L489" s="2" t="s">
        <v>47</v>
      </c>
      <c r="M489" s="7"/>
    </row>
    <row r="490" spans="1:13" ht="10.5" customHeight="1" x14ac:dyDescent="0.15">
      <c r="A490" s="2" t="s">
        <v>206</v>
      </c>
      <c r="B490" s="2" t="s">
        <v>742</v>
      </c>
      <c r="C490" s="2" t="s">
        <v>767</v>
      </c>
      <c r="D490" s="2" t="s">
        <v>16</v>
      </c>
      <c r="E490" s="6">
        <v>0</v>
      </c>
      <c r="F490" s="2" t="s">
        <v>606</v>
      </c>
      <c r="G490" s="7"/>
      <c r="H490" s="2" t="s">
        <v>47</v>
      </c>
      <c r="I490" s="7"/>
      <c r="J490" s="2" t="s">
        <v>47</v>
      </c>
      <c r="K490" s="7"/>
      <c r="L490" s="2" t="s">
        <v>47</v>
      </c>
      <c r="M490" s="7"/>
    </row>
    <row r="491" spans="1:13" ht="10.5" customHeight="1" x14ac:dyDescent="0.15">
      <c r="A491" s="2" t="s">
        <v>206</v>
      </c>
      <c r="B491" s="2" t="s">
        <v>206</v>
      </c>
      <c r="C491" s="2" t="s">
        <v>768</v>
      </c>
      <c r="D491" s="2" t="s">
        <v>16</v>
      </c>
      <c r="E491" s="6">
        <v>0</v>
      </c>
      <c r="F491" s="2" t="s">
        <v>606</v>
      </c>
      <c r="G491" s="7"/>
      <c r="H491" s="2" t="s">
        <v>47</v>
      </c>
      <c r="I491" s="7"/>
      <c r="J491" s="2" t="s">
        <v>47</v>
      </c>
      <c r="K491" s="7"/>
      <c r="L491" s="2" t="s">
        <v>47</v>
      </c>
      <c r="M491" s="7"/>
    </row>
    <row r="492" spans="1:13" ht="10.5" customHeight="1" x14ac:dyDescent="0.15">
      <c r="A492" s="2" t="s">
        <v>206</v>
      </c>
      <c r="B492" s="2" t="s">
        <v>206</v>
      </c>
      <c r="C492" s="2" t="s">
        <v>769</v>
      </c>
      <c r="D492" s="2" t="s">
        <v>16</v>
      </c>
      <c r="E492" s="6">
        <v>0.05</v>
      </c>
      <c r="F492" s="2" t="s">
        <v>606</v>
      </c>
      <c r="G492" s="7"/>
      <c r="H492" s="2" t="s">
        <v>47</v>
      </c>
      <c r="I492" s="7"/>
      <c r="J492" s="2" t="s">
        <v>47</v>
      </c>
      <c r="K492" s="7"/>
      <c r="L492" s="2" t="s">
        <v>47</v>
      </c>
      <c r="M492" s="7"/>
    </row>
    <row r="493" spans="1:13" ht="10.5" customHeight="1" x14ac:dyDescent="0.15">
      <c r="A493" s="2" t="s">
        <v>206</v>
      </c>
      <c r="B493" s="2" t="s">
        <v>206</v>
      </c>
      <c r="C493" s="2" t="s">
        <v>770</v>
      </c>
      <c r="D493" s="2" t="s">
        <v>16</v>
      </c>
      <c r="E493" s="6">
        <v>0</v>
      </c>
      <c r="F493" s="2" t="s">
        <v>723</v>
      </c>
      <c r="G493" s="2" t="s">
        <v>771</v>
      </c>
      <c r="H493" s="2" t="s">
        <v>47</v>
      </c>
      <c r="I493" s="7"/>
      <c r="J493" s="2" t="s">
        <v>47</v>
      </c>
      <c r="K493" s="7"/>
      <c r="L493" s="2" t="s">
        <v>47</v>
      </c>
      <c r="M493" s="7"/>
    </row>
    <row r="494" spans="1:13" ht="10.5" customHeight="1" x14ac:dyDescent="0.15">
      <c r="A494" s="2" t="s">
        <v>206</v>
      </c>
      <c r="B494" s="2" t="s">
        <v>206</v>
      </c>
      <c r="C494" s="2" t="s">
        <v>772</v>
      </c>
      <c r="D494" s="2" t="s">
        <v>11</v>
      </c>
      <c r="E494" s="6">
        <v>0.55000000000000004</v>
      </c>
      <c r="F494" s="2" t="s">
        <v>642</v>
      </c>
      <c r="G494" s="7"/>
      <c r="H494" s="2" t="s">
        <v>188</v>
      </c>
      <c r="I494" s="7"/>
      <c r="J494" s="2" t="s">
        <v>188</v>
      </c>
      <c r="K494" s="2" t="s">
        <v>47</v>
      </c>
      <c r="L494" s="2" t="s">
        <v>188</v>
      </c>
      <c r="M494" s="7"/>
    </row>
    <row r="495" spans="1:13" ht="10.5" customHeight="1" x14ac:dyDescent="0.15">
      <c r="A495" s="2" t="s">
        <v>206</v>
      </c>
      <c r="B495" s="2" t="s">
        <v>206</v>
      </c>
      <c r="C495" s="2" t="s">
        <v>773</v>
      </c>
      <c r="D495" s="2" t="s">
        <v>11</v>
      </c>
      <c r="E495" s="6">
        <v>0.55000000000000004</v>
      </c>
      <c r="F495" s="2" t="s">
        <v>381</v>
      </c>
      <c r="G495" s="7"/>
      <c r="H495" s="2" t="s">
        <v>188</v>
      </c>
      <c r="I495" s="2" t="s">
        <v>47</v>
      </c>
      <c r="J495" s="2" t="s">
        <v>188</v>
      </c>
      <c r="K495" s="2" t="s">
        <v>47</v>
      </c>
      <c r="L495" s="2" t="s">
        <v>47</v>
      </c>
      <c r="M495" s="7"/>
    </row>
    <row r="496" spans="1:13" ht="10.5" customHeight="1" x14ac:dyDescent="0.15">
      <c r="A496" s="2" t="s">
        <v>206</v>
      </c>
      <c r="B496" s="2" t="s">
        <v>206</v>
      </c>
      <c r="C496" s="2" t="s">
        <v>774</v>
      </c>
      <c r="D496" s="2" t="s">
        <v>16</v>
      </c>
      <c r="E496" s="6">
        <v>0.6</v>
      </c>
      <c r="F496" s="2" t="s">
        <v>381</v>
      </c>
      <c r="G496" s="7"/>
      <c r="H496" s="2" t="s">
        <v>188</v>
      </c>
      <c r="I496" s="7"/>
      <c r="J496" s="2" t="s">
        <v>188</v>
      </c>
      <c r="K496" s="2" t="s">
        <v>775</v>
      </c>
      <c r="L496" s="2" t="s">
        <v>47</v>
      </c>
      <c r="M496" s="7"/>
    </row>
    <row r="497" spans="1:13" ht="10.5" customHeight="1" x14ac:dyDescent="0.15">
      <c r="A497" s="2" t="s">
        <v>206</v>
      </c>
      <c r="B497" s="2" t="s">
        <v>206</v>
      </c>
      <c r="C497" s="2" t="s">
        <v>776</v>
      </c>
      <c r="D497" s="2" t="s">
        <v>16</v>
      </c>
      <c r="E497" s="6">
        <v>0.5</v>
      </c>
      <c r="F497" s="2" t="s">
        <v>658</v>
      </c>
      <c r="G497" s="7"/>
      <c r="H497" s="2" t="s">
        <v>188</v>
      </c>
      <c r="I497" s="7"/>
      <c r="J497" s="2" t="s">
        <v>188</v>
      </c>
      <c r="K497" s="7"/>
      <c r="L497" s="2" t="s">
        <v>47</v>
      </c>
      <c r="M497" s="7"/>
    </row>
    <row r="498" spans="1:13" ht="10.5" customHeight="1" x14ac:dyDescent="0.15">
      <c r="A498" s="2" t="s">
        <v>206</v>
      </c>
      <c r="B498" s="2" t="s">
        <v>206</v>
      </c>
      <c r="C498" s="2" t="s">
        <v>777</v>
      </c>
      <c r="D498" s="2" t="s">
        <v>11</v>
      </c>
      <c r="E498" s="6">
        <v>0</v>
      </c>
      <c r="F498" s="2" t="s">
        <v>606</v>
      </c>
      <c r="G498" s="7"/>
      <c r="H498" s="2" t="s">
        <v>47</v>
      </c>
      <c r="I498" s="7"/>
      <c r="J498" s="2" t="s">
        <v>47</v>
      </c>
      <c r="K498" s="7"/>
      <c r="L498" s="2" t="s">
        <v>47</v>
      </c>
      <c r="M498" s="7"/>
    </row>
    <row r="499" spans="1:13" ht="11" customHeight="1" x14ac:dyDescent="0.15">
      <c r="A499" s="2" t="s">
        <v>206</v>
      </c>
      <c r="B499" s="2" t="s">
        <v>206</v>
      </c>
      <c r="C499" s="2" t="s">
        <v>778</v>
      </c>
      <c r="D499" s="2" t="s">
        <v>11</v>
      </c>
      <c r="E499" s="6">
        <v>0</v>
      </c>
      <c r="F499" s="2" t="s">
        <v>606</v>
      </c>
      <c r="G499" s="7"/>
      <c r="H499" s="2" t="s">
        <v>47</v>
      </c>
      <c r="I499" s="7"/>
      <c r="J499" s="2" t="s">
        <v>47</v>
      </c>
      <c r="K499" s="7"/>
      <c r="L499" s="2" t="s">
        <v>47</v>
      </c>
      <c r="M499" s="7"/>
    </row>
    <row r="500" spans="1:13" ht="10.5" customHeight="1" x14ac:dyDescent="0.15">
      <c r="A500" s="2" t="s">
        <v>206</v>
      </c>
      <c r="B500" s="2" t="s">
        <v>206</v>
      </c>
      <c r="C500" s="2" t="s">
        <v>779</v>
      </c>
      <c r="D500" s="2" t="s">
        <v>11</v>
      </c>
      <c r="E500" s="6">
        <v>0</v>
      </c>
      <c r="F500" s="2" t="s">
        <v>606</v>
      </c>
      <c r="G500" s="7"/>
      <c r="H500" s="2" t="s">
        <v>47</v>
      </c>
      <c r="I500" s="7"/>
      <c r="J500" s="2" t="s">
        <v>47</v>
      </c>
      <c r="K500" s="7"/>
      <c r="L500" s="2" t="s">
        <v>47</v>
      </c>
      <c r="M500" s="7"/>
    </row>
    <row r="501" spans="1:13" ht="10.5" customHeight="1" x14ac:dyDescent="0.15">
      <c r="A501" s="2" t="s">
        <v>206</v>
      </c>
      <c r="B501" s="2" t="s">
        <v>206</v>
      </c>
      <c r="C501" s="2" t="s">
        <v>780</v>
      </c>
      <c r="D501" s="2" t="s">
        <v>11</v>
      </c>
      <c r="E501" s="6">
        <v>0</v>
      </c>
      <c r="F501" s="2" t="s">
        <v>606</v>
      </c>
      <c r="G501" s="7"/>
      <c r="H501" s="2" t="s">
        <v>47</v>
      </c>
      <c r="I501" s="7"/>
      <c r="J501" s="2" t="s">
        <v>47</v>
      </c>
      <c r="K501" s="7"/>
      <c r="L501" s="2" t="s">
        <v>47</v>
      </c>
      <c r="M501" s="7"/>
    </row>
    <row r="502" spans="1:13" ht="10.5" customHeight="1" x14ac:dyDescent="0.15">
      <c r="A502" s="2" t="s">
        <v>206</v>
      </c>
      <c r="B502" s="2" t="s">
        <v>206</v>
      </c>
      <c r="C502" s="2" t="s">
        <v>726</v>
      </c>
      <c r="D502" s="2" t="s">
        <v>11</v>
      </c>
      <c r="E502" s="6">
        <v>0</v>
      </c>
      <c r="F502" s="2" t="s">
        <v>542</v>
      </c>
      <c r="G502" s="7"/>
      <c r="H502" s="2" t="s">
        <v>47</v>
      </c>
      <c r="I502" s="7"/>
      <c r="J502" s="2" t="s">
        <v>47</v>
      </c>
      <c r="K502" s="7"/>
      <c r="L502" s="2" t="s">
        <v>47</v>
      </c>
      <c r="M502" s="7"/>
    </row>
    <row r="503" spans="1:13" ht="10.5" customHeight="1" x14ac:dyDescent="0.15">
      <c r="A503" s="2" t="s">
        <v>206</v>
      </c>
      <c r="B503" s="2" t="s">
        <v>206</v>
      </c>
      <c r="C503" s="2" t="s">
        <v>781</v>
      </c>
      <c r="D503" s="2" t="s">
        <v>16</v>
      </c>
      <c r="E503" s="6">
        <v>0.65</v>
      </c>
      <c r="F503" s="2" t="s">
        <v>381</v>
      </c>
      <c r="G503" s="7"/>
      <c r="H503" s="2" t="s">
        <v>188</v>
      </c>
      <c r="I503" s="7"/>
      <c r="J503" s="2" t="s">
        <v>188</v>
      </c>
      <c r="K503" s="2" t="s">
        <v>47</v>
      </c>
      <c r="L503" s="2" t="s">
        <v>47</v>
      </c>
      <c r="M503" s="2" t="s">
        <v>188</v>
      </c>
    </row>
    <row r="504" spans="1:13" ht="10.5" customHeight="1" x14ac:dyDescent="0.15">
      <c r="A504" s="2" t="s">
        <v>206</v>
      </c>
      <c r="B504" s="2" t="s">
        <v>206</v>
      </c>
      <c r="C504" s="5" t="s">
        <v>782</v>
      </c>
      <c r="D504" s="2" t="s">
        <v>16</v>
      </c>
      <c r="E504" s="6">
        <v>0.55000000000000004</v>
      </c>
      <c r="F504" s="2" t="s">
        <v>724</v>
      </c>
      <c r="G504" s="7"/>
      <c r="H504" s="2" t="s">
        <v>188</v>
      </c>
      <c r="I504" s="7"/>
      <c r="J504" s="2" t="s">
        <v>188</v>
      </c>
      <c r="K504" s="2" t="s">
        <v>47</v>
      </c>
      <c r="L504" s="2" t="s">
        <v>47</v>
      </c>
      <c r="M504" s="7"/>
    </row>
    <row r="505" spans="1:13" ht="10.5" customHeight="1" x14ac:dyDescent="0.15">
      <c r="A505" s="2" t="s">
        <v>206</v>
      </c>
      <c r="B505" s="2" t="s">
        <v>206</v>
      </c>
      <c r="C505" s="2" t="s">
        <v>783</v>
      </c>
      <c r="D505" s="2" t="s">
        <v>16</v>
      </c>
      <c r="E505" s="6">
        <v>0.65</v>
      </c>
      <c r="F505" s="2" t="s">
        <v>379</v>
      </c>
      <c r="G505" s="7"/>
      <c r="H505" s="2" t="s">
        <v>188</v>
      </c>
      <c r="I505" s="7"/>
      <c r="J505" s="2" t="s">
        <v>188</v>
      </c>
      <c r="K505" s="2" t="s">
        <v>47</v>
      </c>
      <c r="L505" s="2" t="s">
        <v>47</v>
      </c>
      <c r="M505" s="2" t="s">
        <v>188</v>
      </c>
    </row>
    <row r="506" spans="1:13" ht="10.5" customHeight="1" x14ac:dyDescent="0.15">
      <c r="A506" s="2" t="s">
        <v>206</v>
      </c>
      <c r="B506" s="2" t="s">
        <v>206</v>
      </c>
      <c r="C506" s="2" t="s">
        <v>784</v>
      </c>
      <c r="D506" s="2" t="s">
        <v>16</v>
      </c>
      <c r="E506" s="6">
        <v>0.55000000000000004</v>
      </c>
      <c r="F506" s="2" t="s">
        <v>642</v>
      </c>
      <c r="G506" s="7"/>
      <c r="H506" s="2" t="s">
        <v>188</v>
      </c>
      <c r="I506" s="7"/>
      <c r="J506" s="2" t="s">
        <v>188</v>
      </c>
      <c r="K506" s="2" t="s">
        <v>47</v>
      </c>
      <c r="L506" s="2" t="s">
        <v>47</v>
      </c>
      <c r="M506" s="7"/>
    </row>
    <row r="507" spans="1:13" ht="10.5" customHeight="1" x14ac:dyDescent="0.15">
      <c r="A507" s="2" t="s">
        <v>206</v>
      </c>
      <c r="B507" s="2" t="s">
        <v>206</v>
      </c>
      <c r="C507" s="2" t="s">
        <v>785</v>
      </c>
      <c r="D507" s="2" t="s">
        <v>16</v>
      </c>
      <c r="E507" s="6">
        <v>0</v>
      </c>
      <c r="F507" s="2" t="s">
        <v>606</v>
      </c>
      <c r="G507" s="7"/>
      <c r="H507" s="2" t="s">
        <v>47</v>
      </c>
      <c r="I507" s="7"/>
      <c r="J507" s="2" t="s">
        <v>47</v>
      </c>
      <c r="K507" s="7"/>
      <c r="L507" s="2" t="s">
        <v>47</v>
      </c>
      <c r="M507" s="7"/>
    </row>
    <row r="508" spans="1:13" ht="10.5" customHeight="1" x14ac:dyDescent="0.15">
      <c r="A508" s="2" t="s">
        <v>206</v>
      </c>
      <c r="B508" s="2" t="s">
        <v>206</v>
      </c>
      <c r="C508" s="2" t="s">
        <v>786</v>
      </c>
      <c r="D508" s="2" t="s">
        <v>11</v>
      </c>
      <c r="E508" s="6">
        <v>0</v>
      </c>
      <c r="F508" s="2" t="s">
        <v>606</v>
      </c>
      <c r="G508" s="7"/>
      <c r="H508" s="2" t="s">
        <v>47</v>
      </c>
      <c r="I508" s="7"/>
      <c r="J508" s="2" t="s">
        <v>47</v>
      </c>
      <c r="K508" s="7"/>
      <c r="L508" s="2" t="s">
        <v>47</v>
      </c>
      <c r="M508" s="7"/>
    </row>
    <row r="509" spans="1:13" ht="10.5" customHeight="1" x14ac:dyDescent="0.15">
      <c r="A509" s="2" t="s">
        <v>206</v>
      </c>
      <c r="B509" s="2" t="s">
        <v>206</v>
      </c>
      <c r="C509" s="2" t="s">
        <v>787</v>
      </c>
      <c r="D509" s="2" t="s">
        <v>11</v>
      </c>
      <c r="E509" s="6">
        <v>0</v>
      </c>
      <c r="F509" s="2" t="s">
        <v>606</v>
      </c>
      <c r="G509" s="7"/>
      <c r="H509" s="2" t="s">
        <v>47</v>
      </c>
      <c r="I509" s="7"/>
      <c r="J509" s="2" t="s">
        <v>47</v>
      </c>
      <c r="K509" s="7"/>
      <c r="L509" s="2" t="s">
        <v>47</v>
      </c>
      <c r="M509" s="7"/>
    </row>
    <row r="510" spans="1:13" ht="10.5" customHeight="1" x14ac:dyDescent="0.15">
      <c r="A510" s="2" t="s">
        <v>206</v>
      </c>
      <c r="B510" s="2" t="s">
        <v>206</v>
      </c>
      <c r="C510" s="2" t="s">
        <v>788</v>
      </c>
      <c r="D510" s="2" t="s">
        <v>11</v>
      </c>
      <c r="E510" s="6">
        <v>0</v>
      </c>
      <c r="F510" s="2" t="s">
        <v>542</v>
      </c>
      <c r="G510" s="2" t="s">
        <v>789</v>
      </c>
      <c r="H510" s="2" t="s">
        <v>47</v>
      </c>
      <c r="I510" s="7"/>
      <c r="J510" s="2" t="s">
        <v>47</v>
      </c>
      <c r="K510" s="7"/>
      <c r="L510" s="2" t="s">
        <v>47</v>
      </c>
      <c r="M510" s="7"/>
    </row>
    <row r="511" spans="1:13" ht="10.5" customHeight="1" x14ac:dyDescent="0.15">
      <c r="A511" s="2" t="s">
        <v>206</v>
      </c>
      <c r="B511" s="2" t="s">
        <v>206</v>
      </c>
      <c r="C511" s="2" t="s">
        <v>790</v>
      </c>
      <c r="D511" s="2" t="s">
        <v>11</v>
      </c>
      <c r="E511" s="6">
        <v>0</v>
      </c>
      <c r="F511" s="2" t="s">
        <v>723</v>
      </c>
      <c r="G511" s="2" t="s">
        <v>771</v>
      </c>
      <c r="H511" s="2" t="s">
        <v>47</v>
      </c>
      <c r="I511" s="7"/>
      <c r="J511" s="2" t="s">
        <v>47</v>
      </c>
      <c r="K511" s="7"/>
      <c r="L511" s="2" t="s">
        <v>47</v>
      </c>
      <c r="M511" s="7"/>
    </row>
    <row r="512" spans="1:13" ht="11" customHeight="1" x14ac:dyDescent="0.15">
      <c r="A512" s="2" t="s">
        <v>206</v>
      </c>
      <c r="B512" s="2" t="s">
        <v>206</v>
      </c>
      <c r="C512" s="2" t="s">
        <v>791</v>
      </c>
      <c r="D512" s="2" t="s">
        <v>16</v>
      </c>
      <c r="E512" s="6">
        <v>0.5</v>
      </c>
      <c r="F512" s="2" t="s">
        <v>381</v>
      </c>
      <c r="G512" s="2" t="s">
        <v>177</v>
      </c>
      <c r="H512" s="2" t="s">
        <v>188</v>
      </c>
      <c r="I512" s="7"/>
      <c r="J512" s="2" t="s">
        <v>188</v>
      </c>
      <c r="K512" s="7"/>
      <c r="L512" s="2" t="s">
        <v>47</v>
      </c>
      <c r="M512" s="7"/>
    </row>
    <row r="513" spans="1:13" ht="10.5" customHeight="1" x14ac:dyDescent="0.15">
      <c r="A513" s="2" t="s">
        <v>206</v>
      </c>
      <c r="B513" s="2" t="s">
        <v>206</v>
      </c>
      <c r="C513" s="2" t="s">
        <v>792</v>
      </c>
      <c r="D513" s="2" t="s">
        <v>16</v>
      </c>
      <c r="E513" s="6">
        <v>0.6</v>
      </c>
      <c r="F513" s="2" t="s">
        <v>642</v>
      </c>
      <c r="G513" s="7"/>
      <c r="H513" s="2" t="s">
        <v>188</v>
      </c>
      <c r="I513" s="7"/>
      <c r="J513" s="2" t="s">
        <v>188</v>
      </c>
      <c r="K513" s="7"/>
      <c r="L513" s="2" t="s">
        <v>47</v>
      </c>
      <c r="M513" s="7"/>
    </row>
    <row r="514" spans="1:13" ht="10.5" customHeight="1" x14ac:dyDescent="0.15">
      <c r="A514" s="2" t="s">
        <v>206</v>
      </c>
      <c r="B514" s="2" t="s">
        <v>206</v>
      </c>
      <c r="C514" s="2" t="s">
        <v>793</v>
      </c>
      <c r="D514" s="2" t="s">
        <v>239</v>
      </c>
      <c r="E514" s="6">
        <v>0.35</v>
      </c>
      <c r="F514" s="2" t="s">
        <v>379</v>
      </c>
      <c r="G514" s="2" t="s">
        <v>359</v>
      </c>
      <c r="H514" s="2" t="s">
        <v>60</v>
      </c>
      <c r="I514" s="2" t="s">
        <v>60</v>
      </c>
      <c r="J514" s="2" t="s">
        <v>188</v>
      </c>
      <c r="K514" s="7"/>
      <c r="L514" s="2" t="s">
        <v>794</v>
      </c>
      <c r="M514" s="2" t="s">
        <v>532</v>
      </c>
    </row>
    <row r="515" spans="1:13" ht="10.5" customHeight="1" x14ac:dyDescent="0.15">
      <c r="A515" s="2" t="s">
        <v>206</v>
      </c>
      <c r="B515" s="2" t="s">
        <v>206</v>
      </c>
      <c r="C515" s="2" t="s">
        <v>795</v>
      </c>
      <c r="D515" s="2" t="s">
        <v>239</v>
      </c>
      <c r="E515" s="6">
        <v>0.3</v>
      </c>
      <c r="F515" s="2" t="s">
        <v>724</v>
      </c>
      <c r="G515" s="2" t="s">
        <v>290</v>
      </c>
      <c r="H515" s="2" t="s">
        <v>60</v>
      </c>
      <c r="I515" s="7"/>
      <c r="J515" s="2" t="s">
        <v>188</v>
      </c>
      <c r="K515" s="7"/>
      <c r="L515" s="2" t="s">
        <v>47</v>
      </c>
      <c r="M515" s="7"/>
    </row>
    <row r="516" spans="1:13" ht="10.5" customHeight="1" x14ac:dyDescent="0.15">
      <c r="A516" s="2" t="s">
        <v>206</v>
      </c>
      <c r="B516" s="2" t="s">
        <v>206</v>
      </c>
      <c r="C516" s="2" t="s">
        <v>796</v>
      </c>
      <c r="D516" s="2" t="s">
        <v>239</v>
      </c>
      <c r="E516" s="6">
        <v>0.55000000000000004</v>
      </c>
      <c r="F516" s="2" t="s">
        <v>364</v>
      </c>
      <c r="G516" s="2" t="s">
        <v>177</v>
      </c>
      <c r="H516" s="2" t="s">
        <v>188</v>
      </c>
      <c r="I516" s="7"/>
      <c r="J516" s="2" t="s">
        <v>188</v>
      </c>
      <c r="K516" s="7"/>
      <c r="L516" s="2" t="s">
        <v>47</v>
      </c>
      <c r="M516" s="7"/>
    </row>
    <row r="517" spans="1:13" ht="10.5" customHeight="1" x14ac:dyDescent="0.15">
      <c r="A517" s="2" t="s">
        <v>206</v>
      </c>
      <c r="B517" s="2" t="s">
        <v>206</v>
      </c>
      <c r="C517" s="2" t="s">
        <v>797</v>
      </c>
      <c r="D517" s="2" t="s">
        <v>239</v>
      </c>
      <c r="E517" s="6">
        <v>0.5</v>
      </c>
      <c r="F517" s="2" t="s">
        <v>381</v>
      </c>
      <c r="G517" s="2" t="s">
        <v>177</v>
      </c>
      <c r="H517" s="2" t="s">
        <v>188</v>
      </c>
      <c r="I517" s="7"/>
      <c r="J517" s="2" t="s">
        <v>188</v>
      </c>
      <c r="K517" s="7"/>
      <c r="L517" s="2" t="s">
        <v>47</v>
      </c>
      <c r="M517" s="7"/>
    </row>
    <row r="518" spans="1:13" ht="10.5" customHeight="1" x14ac:dyDescent="0.15">
      <c r="A518" s="2" t="s">
        <v>798</v>
      </c>
      <c r="B518" s="2" t="s">
        <v>798</v>
      </c>
      <c r="C518" s="2" t="s">
        <v>799</v>
      </c>
      <c r="D518" s="2" t="s">
        <v>16</v>
      </c>
      <c r="E518" s="6">
        <v>0.6</v>
      </c>
      <c r="F518" s="2" t="s">
        <v>800</v>
      </c>
      <c r="G518" s="7"/>
      <c r="H518" s="2" t="s">
        <v>188</v>
      </c>
      <c r="I518" s="7"/>
      <c r="J518" s="2" t="s">
        <v>60</v>
      </c>
      <c r="K518" s="7"/>
      <c r="L518" s="2" t="s">
        <v>188</v>
      </c>
      <c r="M518" s="7"/>
    </row>
    <row r="519" spans="1:13" ht="10.5" customHeight="1" x14ac:dyDescent="0.15">
      <c r="A519" s="2" t="s">
        <v>798</v>
      </c>
      <c r="B519" s="2" t="s">
        <v>798</v>
      </c>
      <c r="C519" s="5" t="s">
        <v>801</v>
      </c>
      <c r="D519" s="2" t="s">
        <v>16</v>
      </c>
      <c r="E519" s="6">
        <v>0.57999999999999996</v>
      </c>
      <c r="F519" s="2" t="s">
        <v>802</v>
      </c>
      <c r="G519" s="7"/>
      <c r="H519" s="2" t="s">
        <v>188</v>
      </c>
      <c r="I519" s="7"/>
      <c r="J519" s="2" t="s">
        <v>60</v>
      </c>
      <c r="K519" s="7"/>
      <c r="L519" s="2" t="s">
        <v>188</v>
      </c>
      <c r="M519" s="7"/>
    </row>
    <row r="520" spans="1:13" ht="10.5" customHeight="1" x14ac:dyDescent="0.15">
      <c r="A520" s="2" t="s">
        <v>798</v>
      </c>
      <c r="B520" s="2" t="s">
        <v>798</v>
      </c>
      <c r="C520" s="5" t="s">
        <v>803</v>
      </c>
      <c r="D520" s="2" t="s">
        <v>16</v>
      </c>
      <c r="E520" s="6">
        <v>0.56000000000000005</v>
      </c>
      <c r="F520" s="2" t="s">
        <v>324</v>
      </c>
      <c r="G520" s="7"/>
      <c r="H520" s="2" t="s">
        <v>188</v>
      </c>
      <c r="I520" s="7"/>
      <c r="J520" s="2" t="s">
        <v>60</v>
      </c>
      <c r="K520" s="7"/>
      <c r="L520" s="2" t="s">
        <v>188</v>
      </c>
      <c r="M520" s="7"/>
    </row>
    <row r="521" spans="1:13" ht="10.5" customHeight="1" x14ac:dyDescent="0.15">
      <c r="A521" s="2" t="s">
        <v>798</v>
      </c>
      <c r="B521" s="2" t="s">
        <v>798</v>
      </c>
      <c r="C521" s="2" t="s">
        <v>804</v>
      </c>
      <c r="D521" s="2" t="s">
        <v>16</v>
      </c>
      <c r="E521" s="6">
        <v>0.59</v>
      </c>
      <c r="F521" s="2" t="s">
        <v>334</v>
      </c>
      <c r="G521" s="7"/>
      <c r="H521" s="2" t="s">
        <v>188</v>
      </c>
      <c r="I521" s="7"/>
      <c r="J521" s="2" t="s">
        <v>60</v>
      </c>
      <c r="K521" s="7"/>
      <c r="L521" s="2" t="s">
        <v>188</v>
      </c>
      <c r="M521" s="7"/>
    </row>
    <row r="522" spans="1:13" ht="10.5" customHeight="1" x14ac:dyDescent="0.15">
      <c r="A522" s="2" t="s">
        <v>798</v>
      </c>
      <c r="B522" s="2" t="s">
        <v>798</v>
      </c>
      <c r="C522" s="2" t="s">
        <v>805</v>
      </c>
      <c r="D522" s="2" t="s">
        <v>11</v>
      </c>
      <c r="E522" s="6">
        <v>0.01</v>
      </c>
      <c r="F522" s="2" t="s">
        <v>184</v>
      </c>
      <c r="G522" s="2" t="s">
        <v>169</v>
      </c>
      <c r="H522" s="2" t="s">
        <v>13</v>
      </c>
      <c r="I522" s="7"/>
      <c r="J522" s="2" t="s">
        <v>14</v>
      </c>
      <c r="K522" s="7"/>
      <c r="L522" s="2" t="s">
        <v>13</v>
      </c>
      <c r="M522" s="7"/>
    </row>
    <row r="523" spans="1:13" ht="10.5" customHeight="1" x14ac:dyDescent="0.15">
      <c r="A523" s="2" t="s">
        <v>798</v>
      </c>
      <c r="B523" s="2" t="s">
        <v>798</v>
      </c>
      <c r="C523" s="2" t="s">
        <v>806</v>
      </c>
      <c r="D523" s="2" t="s">
        <v>11</v>
      </c>
      <c r="E523" s="6">
        <v>0.01</v>
      </c>
      <c r="F523" s="2" t="s">
        <v>807</v>
      </c>
      <c r="G523" s="2" t="s">
        <v>41</v>
      </c>
      <c r="H523" s="2" t="s">
        <v>13</v>
      </c>
      <c r="I523" s="7"/>
      <c r="J523" s="2" t="s">
        <v>14</v>
      </c>
      <c r="K523" s="7"/>
      <c r="L523" s="2" t="s">
        <v>13</v>
      </c>
      <c r="M523" s="7"/>
    </row>
    <row r="524" spans="1:13" ht="11" customHeight="1" x14ac:dyDescent="0.15">
      <c r="A524" s="2" t="s">
        <v>798</v>
      </c>
      <c r="B524" s="2" t="s">
        <v>798</v>
      </c>
      <c r="C524" s="2" t="s">
        <v>808</v>
      </c>
      <c r="D524" s="2" t="s">
        <v>16</v>
      </c>
      <c r="E524" s="6">
        <v>0.01</v>
      </c>
      <c r="F524" s="2" t="s">
        <v>526</v>
      </c>
      <c r="G524" s="2" t="s">
        <v>809</v>
      </c>
      <c r="H524" s="2" t="s">
        <v>13</v>
      </c>
      <c r="I524" s="7"/>
      <c r="J524" s="7"/>
      <c r="K524" s="2" t="s">
        <v>13</v>
      </c>
      <c r="L524" s="2" t="s">
        <v>13</v>
      </c>
      <c r="M524" s="7"/>
    </row>
    <row r="525" spans="1:13" ht="10.5" customHeight="1" x14ac:dyDescent="0.15">
      <c r="A525" s="2" t="s">
        <v>798</v>
      </c>
      <c r="B525" s="2" t="s">
        <v>798</v>
      </c>
      <c r="C525" s="2" t="s">
        <v>810</v>
      </c>
      <c r="D525" s="2" t="s">
        <v>16</v>
      </c>
      <c r="E525" s="6">
        <v>0.01</v>
      </c>
      <c r="F525" s="2" t="s">
        <v>168</v>
      </c>
      <c r="G525" s="2" t="s">
        <v>408</v>
      </c>
      <c r="H525" s="2" t="s">
        <v>13</v>
      </c>
      <c r="I525" s="7"/>
      <c r="J525" s="7"/>
      <c r="K525" s="2" t="s">
        <v>13</v>
      </c>
      <c r="L525" s="2" t="s">
        <v>13</v>
      </c>
      <c r="M525" s="7"/>
    </row>
    <row r="526" spans="1:13" ht="10.5" customHeight="1" x14ac:dyDescent="0.15">
      <c r="A526" s="2" t="s">
        <v>798</v>
      </c>
      <c r="B526" s="2" t="s">
        <v>798</v>
      </c>
      <c r="C526" s="2" t="s">
        <v>811</v>
      </c>
      <c r="D526" s="2" t="s">
        <v>16</v>
      </c>
      <c r="E526" s="6">
        <v>0.68</v>
      </c>
      <c r="F526" s="2" t="s">
        <v>177</v>
      </c>
      <c r="G526" s="7"/>
      <c r="H526" s="2" t="s">
        <v>188</v>
      </c>
      <c r="I526" s="7"/>
      <c r="J526" s="7"/>
      <c r="K526" s="2" t="s">
        <v>188</v>
      </c>
      <c r="L526" s="2" t="s">
        <v>188</v>
      </c>
      <c r="M526" s="7"/>
    </row>
    <row r="527" spans="1:13" ht="10.5" customHeight="1" x14ac:dyDescent="0.15">
      <c r="A527" s="2" t="s">
        <v>798</v>
      </c>
      <c r="B527" s="2" t="s">
        <v>798</v>
      </c>
      <c r="C527" s="2" t="s">
        <v>812</v>
      </c>
      <c r="D527" s="2" t="s">
        <v>16</v>
      </c>
      <c r="E527" s="6">
        <v>0.71</v>
      </c>
      <c r="F527" s="2" t="s">
        <v>177</v>
      </c>
      <c r="G527" s="7"/>
      <c r="H527" s="2" t="s">
        <v>188</v>
      </c>
      <c r="I527" s="7"/>
      <c r="J527" s="7"/>
      <c r="K527" s="2" t="s">
        <v>188</v>
      </c>
      <c r="L527" s="2" t="s">
        <v>188</v>
      </c>
      <c r="M527" s="7"/>
    </row>
    <row r="528" spans="1:13" ht="10.5" customHeight="1" x14ac:dyDescent="0.15">
      <c r="A528" s="2" t="s">
        <v>798</v>
      </c>
      <c r="B528" s="2" t="s">
        <v>798</v>
      </c>
      <c r="C528" s="5" t="s">
        <v>813</v>
      </c>
      <c r="D528" s="2" t="s">
        <v>16</v>
      </c>
      <c r="E528" s="6">
        <v>0.7</v>
      </c>
      <c r="F528" s="2" t="s">
        <v>271</v>
      </c>
      <c r="G528" s="7"/>
      <c r="H528" s="2" t="s">
        <v>188</v>
      </c>
      <c r="I528" s="7"/>
      <c r="J528" s="7"/>
      <c r="K528" s="2" t="s">
        <v>188</v>
      </c>
      <c r="L528" s="2" t="s">
        <v>188</v>
      </c>
      <c r="M528" s="7"/>
    </row>
    <row r="529" spans="1:14" ht="10.5" customHeight="1" x14ac:dyDescent="0.15">
      <c r="A529" s="2" t="s">
        <v>798</v>
      </c>
      <c r="B529" s="2" t="s">
        <v>798</v>
      </c>
      <c r="C529" s="2" t="s">
        <v>814</v>
      </c>
      <c r="D529" s="2" t="s">
        <v>11</v>
      </c>
      <c r="E529" s="6">
        <v>0.21</v>
      </c>
      <c r="F529" s="2" t="s">
        <v>802</v>
      </c>
      <c r="G529" s="7"/>
      <c r="H529" s="2" t="s">
        <v>60</v>
      </c>
      <c r="I529" s="7"/>
      <c r="J529" s="2" t="s">
        <v>60</v>
      </c>
      <c r="K529" s="7"/>
      <c r="L529" s="2" t="s">
        <v>188</v>
      </c>
      <c r="M529" s="7"/>
    </row>
    <row r="530" spans="1:14" ht="10.5" customHeight="1" x14ac:dyDescent="0.15">
      <c r="A530" s="2" t="s">
        <v>798</v>
      </c>
      <c r="B530" s="2" t="s">
        <v>798</v>
      </c>
      <c r="C530" s="2" t="s">
        <v>815</v>
      </c>
      <c r="D530" s="2" t="s">
        <v>11</v>
      </c>
      <c r="E530" s="6">
        <v>7.0000000000000007E-2</v>
      </c>
      <c r="F530" s="2" t="s">
        <v>802</v>
      </c>
      <c r="G530" s="2" t="s">
        <v>49</v>
      </c>
      <c r="H530" s="2" t="s">
        <v>60</v>
      </c>
      <c r="I530" s="7"/>
      <c r="J530" s="2" t="s">
        <v>60</v>
      </c>
      <c r="K530" s="7"/>
      <c r="L530" s="2" t="s">
        <v>13</v>
      </c>
      <c r="M530" s="7"/>
    </row>
    <row r="531" spans="1:14" ht="10.5" customHeight="1" x14ac:dyDescent="0.15">
      <c r="A531" s="2" t="s">
        <v>798</v>
      </c>
      <c r="B531" s="2" t="s">
        <v>798</v>
      </c>
      <c r="C531" s="2" t="s">
        <v>816</v>
      </c>
      <c r="D531" s="2" t="s">
        <v>11</v>
      </c>
      <c r="E531" s="6">
        <v>0.06</v>
      </c>
      <c r="F531" s="2" t="s">
        <v>389</v>
      </c>
      <c r="G531" s="2" t="s">
        <v>526</v>
      </c>
      <c r="H531" s="2" t="s">
        <v>60</v>
      </c>
      <c r="I531" s="7"/>
      <c r="J531" s="2" t="s">
        <v>60</v>
      </c>
      <c r="K531" s="7"/>
      <c r="L531" s="2" t="s">
        <v>13</v>
      </c>
      <c r="M531" s="7"/>
    </row>
    <row r="532" spans="1:14" ht="10.5" customHeight="1" x14ac:dyDescent="0.15">
      <c r="A532" s="2" t="s">
        <v>798</v>
      </c>
      <c r="B532" s="2" t="s">
        <v>798</v>
      </c>
      <c r="C532" s="2" t="s">
        <v>817</v>
      </c>
      <c r="D532" s="2" t="s">
        <v>16</v>
      </c>
      <c r="E532" s="6">
        <v>0.15</v>
      </c>
      <c r="F532" s="2" t="s">
        <v>69</v>
      </c>
      <c r="G532" s="7"/>
      <c r="H532" s="2" t="s">
        <v>60</v>
      </c>
      <c r="I532" s="7"/>
      <c r="J532" s="2" t="s">
        <v>60</v>
      </c>
      <c r="K532" s="7"/>
      <c r="L532" s="2" t="s">
        <v>188</v>
      </c>
      <c r="M532" s="7"/>
    </row>
    <row r="533" spans="1:14" ht="10.5" customHeight="1" x14ac:dyDescent="0.15">
      <c r="A533" s="2" t="s">
        <v>798</v>
      </c>
      <c r="B533" s="2" t="s">
        <v>798</v>
      </c>
      <c r="C533" s="2" t="s">
        <v>818</v>
      </c>
      <c r="D533" s="2" t="s">
        <v>16</v>
      </c>
      <c r="E533" s="6">
        <v>0.18</v>
      </c>
      <c r="F533" s="2" t="s">
        <v>315</v>
      </c>
      <c r="G533" s="7"/>
      <c r="H533" s="2" t="s">
        <v>60</v>
      </c>
      <c r="I533" s="7"/>
      <c r="J533" s="2" t="s">
        <v>60</v>
      </c>
      <c r="K533" s="7"/>
      <c r="L533" s="2" t="s">
        <v>188</v>
      </c>
      <c r="M533" s="7"/>
    </row>
    <row r="534" spans="1:14" ht="10.5" customHeight="1" x14ac:dyDescent="0.15">
      <c r="A534" s="2" t="s">
        <v>819</v>
      </c>
      <c r="B534" s="2" t="s">
        <v>819</v>
      </c>
      <c r="C534" s="2" t="s">
        <v>820</v>
      </c>
      <c r="D534" s="2" t="s">
        <v>16</v>
      </c>
      <c r="E534" s="6">
        <v>0</v>
      </c>
      <c r="F534" s="2" t="s">
        <v>649</v>
      </c>
      <c r="G534" s="2" t="s">
        <v>821</v>
      </c>
      <c r="H534" s="2" t="s">
        <v>52</v>
      </c>
      <c r="I534" s="7"/>
      <c r="J534" s="2" t="s">
        <v>822</v>
      </c>
      <c r="K534" s="7"/>
      <c r="L534" s="2" t="s">
        <v>822</v>
      </c>
      <c r="M534" s="7"/>
    </row>
    <row r="535" spans="1:14" ht="10.5" customHeight="1" x14ac:dyDescent="0.15">
      <c r="A535" s="2" t="s">
        <v>819</v>
      </c>
      <c r="B535" s="2" t="s">
        <v>819</v>
      </c>
      <c r="C535" s="2" t="s">
        <v>823</v>
      </c>
      <c r="D535" s="2" t="s">
        <v>16</v>
      </c>
      <c r="E535" s="6">
        <v>0</v>
      </c>
      <c r="F535" s="2" t="s">
        <v>649</v>
      </c>
      <c r="G535" s="2" t="s">
        <v>821</v>
      </c>
      <c r="H535" s="2" t="s">
        <v>52</v>
      </c>
      <c r="I535" s="7"/>
      <c r="J535" s="2" t="s">
        <v>824</v>
      </c>
      <c r="K535" s="2" t="s">
        <v>825</v>
      </c>
      <c r="L535" s="2" t="s">
        <v>824</v>
      </c>
      <c r="M535" s="2" t="s">
        <v>825</v>
      </c>
    </row>
    <row r="536" spans="1:14" ht="10.5" customHeight="1" x14ac:dyDescent="0.15">
      <c r="A536" s="2" t="s">
        <v>819</v>
      </c>
      <c r="B536" s="2" t="s">
        <v>819</v>
      </c>
      <c r="C536" s="2" t="s">
        <v>823</v>
      </c>
      <c r="D536" s="2" t="s">
        <v>16</v>
      </c>
      <c r="E536" s="6">
        <v>0</v>
      </c>
      <c r="F536" s="2" t="s">
        <v>649</v>
      </c>
      <c r="G536" s="7"/>
      <c r="H536" s="2" t="s">
        <v>52</v>
      </c>
      <c r="I536" s="7"/>
      <c r="J536" s="2" t="s">
        <v>824</v>
      </c>
      <c r="K536" s="2" t="s">
        <v>825</v>
      </c>
      <c r="L536" s="2" t="s">
        <v>824</v>
      </c>
      <c r="M536" s="2" t="s">
        <v>825</v>
      </c>
    </row>
    <row r="537" spans="1:14" ht="10.5" customHeight="1" x14ac:dyDescent="0.15">
      <c r="A537" s="2" t="s">
        <v>819</v>
      </c>
      <c r="B537" s="2" t="s">
        <v>819</v>
      </c>
      <c r="C537" s="2" t="s">
        <v>826</v>
      </c>
      <c r="D537" s="2" t="s">
        <v>16</v>
      </c>
      <c r="E537" s="6">
        <v>0</v>
      </c>
      <c r="F537" s="2" t="s">
        <v>649</v>
      </c>
      <c r="G537" s="2" t="s">
        <v>821</v>
      </c>
      <c r="H537" s="2" t="s">
        <v>52</v>
      </c>
      <c r="I537" s="7"/>
      <c r="J537" s="2" t="s">
        <v>822</v>
      </c>
      <c r="K537" s="7"/>
      <c r="L537" s="2" t="s">
        <v>822</v>
      </c>
      <c r="M537" s="7"/>
      <c r="N537" s="11"/>
    </row>
    <row r="538" spans="1:14" ht="10.5" customHeight="1" x14ac:dyDescent="0.15">
      <c r="A538" s="2" t="s">
        <v>819</v>
      </c>
      <c r="B538" s="2" t="s">
        <v>819</v>
      </c>
      <c r="C538" s="2" t="s">
        <v>827</v>
      </c>
      <c r="D538" s="2" t="s">
        <v>16</v>
      </c>
      <c r="E538" s="6">
        <v>0.2</v>
      </c>
      <c r="F538" s="2" t="s">
        <v>359</v>
      </c>
      <c r="G538" s="2" t="s">
        <v>424</v>
      </c>
      <c r="H538" s="2" t="s">
        <v>188</v>
      </c>
      <c r="I538" s="7"/>
      <c r="J538" s="2" t="s">
        <v>822</v>
      </c>
      <c r="K538" s="7"/>
      <c r="L538" s="2" t="s">
        <v>822</v>
      </c>
      <c r="M538" s="7"/>
      <c r="N538" s="11"/>
    </row>
    <row r="539" spans="1:14" ht="10.5" customHeight="1" x14ac:dyDescent="0.15">
      <c r="A539" s="2" t="s">
        <v>819</v>
      </c>
      <c r="B539" s="2" t="s">
        <v>819</v>
      </c>
      <c r="C539" s="5" t="s">
        <v>828</v>
      </c>
      <c r="D539" s="2" t="s">
        <v>16</v>
      </c>
      <c r="E539" s="6">
        <v>0.25</v>
      </c>
      <c r="F539" s="2" t="s">
        <v>359</v>
      </c>
      <c r="G539" s="2" t="s">
        <v>424</v>
      </c>
      <c r="H539" s="2" t="s">
        <v>188</v>
      </c>
      <c r="I539" s="7"/>
      <c r="J539" s="2" t="s">
        <v>822</v>
      </c>
      <c r="K539" s="7"/>
      <c r="L539" s="2" t="s">
        <v>822</v>
      </c>
      <c r="M539" s="7"/>
      <c r="N539" s="11"/>
    </row>
    <row r="540" spans="1:14" ht="10.5" customHeight="1" x14ac:dyDescent="0.15">
      <c r="A540" s="2" t="s">
        <v>819</v>
      </c>
      <c r="B540" s="2" t="s">
        <v>819</v>
      </c>
      <c r="C540" s="2" t="s">
        <v>829</v>
      </c>
      <c r="D540" s="2" t="s">
        <v>11</v>
      </c>
      <c r="E540" s="6">
        <v>0.3</v>
      </c>
      <c r="F540" s="2" t="s">
        <v>821</v>
      </c>
      <c r="G540" s="7"/>
      <c r="H540" s="2" t="s">
        <v>188</v>
      </c>
      <c r="I540" s="7"/>
      <c r="J540" s="2" t="s">
        <v>822</v>
      </c>
      <c r="K540" s="7"/>
      <c r="L540" s="2" t="s">
        <v>47</v>
      </c>
      <c r="M540" s="7"/>
      <c r="N540" s="11"/>
    </row>
    <row r="541" spans="1:14" ht="11" customHeight="1" x14ac:dyDescent="0.15">
      <c r="A541" s="2" t="s">
        <v>819</v>
      </c>
      <c r="B541" s="2" t="s">
        <v>819</v>
      </c>
      <c r="C541" s="2" t="s">
        <v>830</v>
      </c>
      <c r="D541" s="2" t="s">
        <v>11</v>
      </c>
      <c r="E541" s="6">
        <v>0.2</v>
      </c>
      <c r="F541" s="2" t="s">
        <v>831</v>
      </c>
      <c r="G541" s="2" t="s">
        <v>821</v>
      </c>
      <c r="H541" s="2" t="s">
        <v>188</v>
      </c>
      <c r="I541" s="7"/>
      <c r="J541" s="2" t="s">
        <v>822</v>
      </c>
      <c r="K541" s="7"/>
      <c r="L541" s="2" t="s">
        <v>47</v>
      </c>
      <c r="M541" s="7"/>
      <c r="N541" s="11"/>
    </row>
    <row r="542" spans="1:14" ht="10.5" customHeight="1" x14ac:dyDescent="0.15">
      <c r="A542" s="2" t="s">
        <v>819</v>
      </c>
      <c r="B542" s="2" t="s">
        <v>819</v>
      </c>
      <c r="C542" s="2" t="s">
        <v>832</v>
      </c>
      <c r="D542" s="2" t="s">
        <v>11</v>
      </c>
      <c r="E542" s="6">
        <v>0</v>
      </c>
      <c r="F542" s="2" t="s">
        <v>833</v>
      </c>
      <c r="G542" s="7"/>
      <c r="H542" s="2" t="s">
        <v>260</v>
      </c>
      <c r="I542" s="7"/>
      <c r="J542" s="2" t="s">
        <v>260</v>
      </c>
      <c r="K542" s="7"/>
      <c r="L542" s="2" t="s">
        <v>47</v>
      </c>
      <c r="M542" s="7"/>
      <c r="N542" s="11"/>
    </row>
    <row r="543" spans="1:14" ht="10.5" customHeight="1" x14ac:dyDescent="0.15">
      <c r="A543" s="2" t="s">
        <v>819</v>
      </c>
      <c r="B543" s="2" t="s">
        <v>819</v>
      </c>
      <c r="C543" s="2" t="s">
        <v>834</v>
      </c>
      <c r="D543" s="2" t="s">
        <v>11</v>
      </c>
      <c r="E543" s="6">
        <v>0</v>
      </c>
      <c r="F543" s="2" t="s">
        <v>835</v>
      </c>
      <c r="G543" s="2" t="s">
        <v>821</v>
      </c>
      <c r="H543" s="2" t="s">
        <v>260</v>
      </c>
      <c r="I543" s="7"/>
      <c r="J543" s="2" t="s">
        <v>822</v>
      </c>
      <c r="K543" s="7"/>
      <c r="L543" s="2" t="s">
        <v>47</v>
      </c>
      <c r="M543" s="7"/>
      <c r="N543" s="11"/>
    </row>
    <row r="544" spans="1:14" ht="10.5" customHeight="1" x14ac:dyDescent="0.15">
      <c r="A544" s="2" t="s">
        <v>819</v>
      </c>
      <c r="B544" s="2" t="s">
        <v>819</v>
      </c>
      <c r="C544" s="2" t="s">
        <v>836</v>
      </c>
      <c r="D544" s="2" t="s">
        <v>16</v>
      </c>
      <c r="E544" s="6">
        <v>0</v>
      </c>
      <c r="F544" s="2" t="s">
        <v>837</v>
      </c>
      <c r="G544" s="2" t="s">
        <v>838</v>
      </c>
      <c r="H544" s="2" t="s">
        <v>52</v>
      </c>
      <c r="I544" s="7"/>
      <c r="J544" s="2" t="s">
        <v>822</v>
      </c>
      <c r="K544" s="7"/>
      <c r="L544" s="2" t="s">
        <v>47</v>
      </c>
      <c r="M544" s="7"/>
      <c r="N544" s="11"/>
    </row>
    <row r="545" spans="1:14" ht="10.5" customHeight="1" x14ac:dyDescent="0.15">
      <c r="A545" s="2" t="s">
        <v>819</v>
      </c>
      <c r="B545" s="2" t="s">
        <v>819</v>
      </c>
      <c r="C545" s="3" t="s">
        <v>839</v>
      </c>
      <c r="D545" s="2" t="s">
        <v>11</v>
      </c>
      <c r="E545" s="6">
        <v>0</v>
      </c>
      <c r="F545" s="2" t="s">
        <v>840</v>
      </c>
      <c r="G545" s="2" t="s">
        <v>831</v>
      </c>
      <c r="H545" s="2" t="s">
        <v>822</v>
      </c>
      <c r="I545" s="7"/>
      <c r="J545" s="2" t="s">
        <v>822</v>
      </c>
      <c r="K545" s="7"/>
      <c r="L545" s="2" t="s">
        <v>47</v>
      </c>
      <c r="M545" s="7"/>
      <c r="N545" s="11"/>
    </row>
    <row r="546" spans="1:14" ht="10.5" customHeight="1" x14ac:dyDescent="0.15">
      <c r="A546" s="2" t="s">
        <v>819</v>
      </c>
      <c r="B546" s="2" t="s">
        <v>819</v>
      </c>
      <c r="C546" s="2" t="s">
        <v>841</v>
      </c>
      <c r="D546" s="2" t="s">
        <v>16</v>
      </c>
      <c r="E546" s="6">
        <v>0</v>
      </c>
      <c r="F546" s="2" t="s">
        <v>842</v>
      </c>
      <c r="G546" s="7"/>
      <c r="H546" s="2" t="s">
        <v>822</v>
      </c>
      <c r="I546" s="7"/>
      <c r="J546" s="2" t="s">
        <v>822</v>
      </c>
      <c r="K546" s="7"/>
      <c r="L546" s="2" t="s">
        <v>47</v>
      </c>
      <c r="M546" s="7"/>
      <c r="N546" s="11"/>
    </row>
    <row r="547" spans="1:14" ht="10.5" customHeight="1" x14ac:dyDescent="0.15">
      <c r="A547" s="2" t="s">
        <v>819</v>
      </c>
      <c r="B547" s="2" t="s">
        <v>819</v>
      </c>
      <c r="C547" s="2" t="s">
        <v>843</v>
      </c>
      <c r="D547" s="2" t="s">
        <v>16</v>
      </c>
      <c r="E547" s="6">
        <v>0</v>
      </c>
      <c r="F547" s="2" t="s">
        <v>837</v>
      </c>
      <c r="G547" s="7"/>
      <c r="H547" s="2" t="s">
        <v>52</v>
      </c>
      <c r="I547" s="7"/>
      <c r="J547" s="2" t="s">
        <v>822</v>
      </c>
      <c r="K547" s="7"/>
      <c r="L547" s="2" t="s">
        <v>47</v>
      </c>
      <c r="M547" s="7"/>
      <c r="N547" s="11"/>
    </row>
    <row r="548" spans="1:14" ht="10.5" customHeight="1" x14ac:dyDescent="0.15">
      <c r="A548" s="2" t="s">
        <v>819</v>
      </c>
      <c r="B548" s="2" t="s">
        <v>819</v>
      </c>
      <c r="C548" s="2" t="s">
        <v>844</v>
      </c>
      <c r="D548" s="2" t="s">
        <v>16</v>
      </c>
      <c r="E548" s="6">
        <v>0</v>
      </c>
      <c r="F548" s="2" t="s">
        <v>845</v>
      </c>
      <c r="G548" s="7"/>
      <c r="H548" s="2" t="s">
        <v>822</v>
      </c>
      <c r="I548" s="7"/>
      <c r="J548" s="2" t="s">
        <v>822</v>
      </c>
      <c r="K548" s="7"/>
      <c r="L548" s="2" t="s">
        <v>47</v>
      </c>
      <c r="M548" s="7"/>
      <c r="N548" s="11"/>
    </row>
    <row r="549" spans="1:14" ht="10.5" customHeight="1" x14ac:dyDescent="0.15">
      <c r="A549" s="2" t="s">
        <v>819</v>
      </c>
      <c r="B549" s="2" t="s">
        <v>819</v>
      </c>
      <c r="C549" s="5" t="s">
        <v>846</v>
      </c>
      <c r="D549" s="2" t="s">
        <v>16</v>
      </c>
      <c r="E549" s="6">
        <v>0</v>
      </c>
      <c r="F549" s="2" t="s">
        <v>840</v>
      </c>
      <c r="G549" s="2" t="s">
        <v>831</v>
      </c>
      <c r="H549" s="2" t="s">
        <v>822</v>
      </c>
      <c r="I549" s="7"/>
      <c r="J549" s="2" t="s">
        <v>822</v>
      </c>
      <c r="K549" s="7"/>
      <c r="L549" s="2" t="s">
        <v>47</v>
      </c>
      <c r="M549" s="7"/>
      <c r="N549" s="11"/>
    </row>
    <row r="550" spans="1:14" ht="10.5" customHeight="1" x14ac:dyDescent="0.15">
      <c r="A550" s="2" t="s">
        <v>819</v>
      </c>
      <c r="B550" s="2" t="s">
        <v>819</v>
      </c>
      <c r="C550" s="2" t="s">
        <v>847</v>
      </c>
      <c r="D550" s="2" t="s">
        <v>16</v>
      </c>
      <c r="E550" s="6">
        <v>0</v>
      </c>
      <c r="F550" s="2" t="s">
        <v>848</v>
      </c>
      <c r="G550" s="7"/>
      <c r="H550" s="2" t="s">
        <v>822</v>
      </c>
      <c r="I550" s="7"/>
      <c r="J550" s="2" t="s">
        <v>822</v>
      </c>
      <c r="K550" s="7"/>
      <c r="L550" s="2" t="s">
        <v>47</v>
      </c>
      <c r="M550" s="7"/>
      <c r="N550" s="11"/>
    </row>
    <row r="551" spans="1:14" ht="10.5" customHeight="1" x14ac:dyDescent="0.15">
      <c r="A551" s="2" t="s">
        <v>819</v>
      </c>
      <c r="B551" s="2" t="s">
        <v>819</v>
      </c>
      <c r="C551" s="2" t="s">
        <v>849</v>
      </c>
      <c r="D551" s="2" t="s">
        <v>16</v>
      </c>
      <c r="E551" s="6">
        <v>0</v>
      </c>
      <c r="F551" s="2" t="s">
        <v>848</v>
      </c>
      <c r="G551" s="7"/>
      <c r="H551" s="2" t="s">
        <v>822</v>
      </c>
      <c r="I551" s="7"/>
      <c r="J551" s="2" t="s">
        <v>822</v>
      </c>
      <c r="K551" s="7"/>
      <c r="L551" s="2" t="s">
        <v>47</v>
      </c>
      <c r="M551" s="7"/>
      <c r="N551" s="11"/>
    </row>
    <row r="552" spans="1:14" ht="10.75" customHeight="1" x14ac:dyDescent="0.15">
      <c r="A552" s="2" t="s">
        <v>819</v>
      </c>
      <c r="B552" s="2" t="s">
        <v>819</v>
      </c>
      <c r="C552" s="5" t="s">
        <v>850</v>
      </c>
      <c r="D552" s="2" t="s">
        <v>16</v>
      </c>
      <c r="E552" s="6">
        <v>0</v>
      </c>
      <c r="F552" s="2" t="s">
        <v>851</v>
      </c>
      <c r="G552" s="2" t="s">
        <v>831</v>
      </c>
      <c r="H552" s="2" t="s">
        <v>822</v>
      </c>
      <c r="I552" s="7"/>
      <c r="J552" s="2" t="s">
        <v>822</v>
      </c>
      <c r="K552" s="7"/>
      <c r="L552" s="2" t="s">
        <v>47</v>
      </c>
      <c r="M552" s="7"/>
      <c r="N552" s="11"/>
    </row>
    <row r="553" spans="1:14" ht="210" customHeight="1" x14ac:dyDescent="0.15">
      <c r="A553" s="89" t="s">
        <v>852</v>
      </c>
      <c r="B553" s="89"/>
      <c r="C553" s="89"/>
      <c r="D553" s="89"/>
      <c r="E553" s="89"/>
      <c r="F553" s="89"/>
      <c r="G553" s="89"/>
      <c r="H553" s="89"/>
      <c r="I553" s="89"/>
      <c r="J553" s="89"/>
      <c r="K553" s="89"/>
      <c r="L553" s="89"/>
      <c r="M553" s="89"/>
      <c r="N553" s="89"/>
    </row>
  </sheetData>
  <mergeCells count="1">
    <mergeCell ref="A553:N553"/>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37CFDA-7672-3845-8101-9E49A20F2665}">
  <dimension ref="A1:Q376"/>
  <sheetViews>
    <sheetView topLeftCell="A191" zoomScale="200" zoomScaleNormal="200" workbookViewId="0">
      <selection activeCell="A11" sqref="A11:XFD11"/>
    </sheetView>
  </sheetViews>
  <sheetFormatPr baseColWidth="10" defaultRowHeight="13" x14ac:dyDescent="0.15"/>
  <cols>
    <col min="1" max="1" width="29.3984375" customWidth="1"/>
    <col min="3" max="3" width="20.3984375" customWidth="1"/>
  </cols>
  <sheetData>
    <row r="1" spans="1:17" ht="143" x14ac:dyDescent="0.15">
      <c r="A1" s="20" t="s">
        <v>0</v>
      </c>
      <c r="B1" s="21" t="s">
        <v>1</v>
      </c>
      <c r="C1" s="20" t="s">
        <v>870</v>
      </c>
      <c r="D1" s="16" t="s">
        <v>866</v>
      </c>
      <c r="E1" s="17" t="s">
        <v>5</v>
      </c>
      <c r="F1" s="17" t="s">
        <v>856</v>
      </c>
      <c r="G1" s="17" t="s">
        <v>857</v>
      </c>
      <c r="H1" s="18" t="s">
        <v>858</v>
      </c>
      <c r="I1" s="19" t="s">
        <v>859</v>
      </c>
      <c r="J1" s="19" t="s">
        <v>860</v>
      </c>
      <c r="K1" s="19" t="s">
        <v>861</v>
      </c>
      <c r="L1" s="19" t="s">
        <v>862</v>
      </c>
      <c r="M1" s="19" t="s">
        <v>863</v>
      </c>
      <c r="N1" s="19" t="s">
        <v>864</v>
      </c>
      <c r="O1" s="19" t="s">
        <v>865</v>
      </c>
      <c r="P1" s="19" t="s">
        <v>867</v>
      </c>
      <c r="Q1" s="19" t="s">
        <v>868</v>
      </c>
    </row>
    <row r="2" spans="1:17" x14ac:dyDescent="0.15">
      <c r="A2" s="22" t="s">
        <v>732</v>
      </c>
      <c r="B2" s="22" t="s">
        <v>732</v>
      </c>
      <c r="C2" s="22" t="s">
        <v>871</v>
      </c>
      <c r="D2" s="23">
        <v>0.75</v>
      </c>
      <c r="E2" s="24">
        <v>1</v>
      </c>
      <c r="F2" s="24">
        <v>1</v>
      </c>
      <c r="G2" s="24">
        <v>1</v>
      </c>
      <c r="H2" s="25">
        <v>1</v>
      </c>
      <c r="I2" s="25" t="str">
        <f>IF(H2=0,"0",IF(H2=0.5,"3","6"))</f>
        <v>6</v>
      </c>
      <c r="J2" s="25" t="str">
        <f>IF(E2=1,"6","0")</f>
        <v>6</v>
      </c>
      <c r="K2" s="25" t="str">
        <f>IF(H2=0,"1",IF(H2=0.5,"3","6"))</f>
        <v>6</v>
      </c>
      <c r="L2" s="25" t="str">
        <f t="shared" ref="L2:L65" si="0">IF(G2=1,"7","0")</f>
        <v>7</v>
      </c>
      <c r="M2" s="25" t="str">
        <f>IF(E2=1,"11","0")</f>
        <v>11</v>
      </c>
      <c r="N2" s="25" t="str">
        <f>IF(F2=1,"14","0")</f>
        <v>14</v>
      </c>
      <c r="O2" s="25">
        <f>(0.5*D2)*100</f>
        <v>37.5</v>
      </c>
      <c r="P2" s="25">
        <f>O2+I2+J2+K2+L2+M2+N2</f>
        <v>87.5</v>
      </c>
      <c r="Q2" s="26">
        <v>1</v>
      </c>
    </row>
    <row r="3" spans="1:17" x14ac:dyDescent="0.15">
      <c r="A3" s="22" t="s">
        <v>732</v>
      </c>
      <c r="B3" s="22" t="s">
        <v>732</v>
      </c>
      <c r="C3" s="22" t="s">
        <v>872</v>
      </c>
      <c r="D3" s="23">
        <v>0.7</v>
      </c>
      <c r="E3" s="24">
        <v>1</v>
      </c>
      <c r="F3" s="24">
        <v>1</v>
      </c>
      <c r="G3" s="24">
        <v>1</v>
      </c>
      <c r="H3" s="25">
        <v>1</v>
      </c>
      <c r="I3" s="25" t="str">
        <f t="shared" ref="I3:I15" si="1">IF(H3=0,"0",IF(H3=0.5,"3","6"))</f>
        <v>6</v>
      </c>
      <c r="J3" s="25" t="str">
        <f t="shared" ref="J3:J66" si="2">IF(E3=1,"6","0")</f>
        <v>6</v>
      </c>
      <c r="K3" s="25" t="str">
        <f t="shared" ref="K3:K17" si="3">IF(H3=0,"1",IF(H3=0.5,"3","6"))</f>
        <v>6</v>
      </c>
      <c r="L3" s="25" t="str">
        <f>IF(G3=1,"7","0")</f>
        <v>7</v>
      </c>
      <c r="M3" s="25" t="str">
        <f t="shared" ref="M3:M66" si="4">IF(E3=1,"11","0")</f>
        <v>11</v>
      </c>
      <c r="N3" s="25" t="str">
        <f t="shared" ref="N3:N66" si="5">IF(F3=1,"14","0")</f>
        <v>14</v>
      </c>
      <c r="O3" s="25">
        <f t="shared" ref="O3:O66" si="6">(0.5*D3)*100</f>
        <v>35</v>
      </c>
      <c r="P3" s="25">
        <f t="shared" ref="P3:P66" si="7">O3+I3+J3+K3+L3+M3+N3</f>
        <v>85</v>
      </c>
      <c r="Q3" s="26">
        <v>2</v>
      </c>
    </row>
    <row r="4" spans="1:17" x14ac:dyDescent="0.15">
      <c r="A4" s="22" t="s">
        <v>732</v>
      </c>
      <c r="B4" s="22" t="s">
        <v>732</v>
      </c>
      <c r="C4" s="22" t="s">
        <v>873</v>
      </c>
      <c r="D4" s="23">
        <v>0.7</v>
      </c>
      <c r="E4" s="24">
        <v>1</v>
      </c>
      <c r="F4" s="24">
        <v>1</v>
      </c>
      <c r="G4" s="24">
        <v>1</v>
      </c>
      <c r="H4" s="25">
        <v>1</v>
      </c>
      <c r="I4" s="25" t="str">
        <f t="shared" si="1"/>
        <v>6</v>
      </c>
      <c r="J4" s="25" t="str">
        <f t="shared" si="2"/>
        <v>6</v>
      </c>
      <c r="K4" s="25" t="str">
        <f t="shared" si="3"/>
        <v>6</v>
      </c>
      <c r="L4" s="25" t="str">
        <f t="shared" si="0"/>
        <v>7</v>
      </c>
      <c r="M4" s="25" t="str">
        <f t="shared" si="4"/>
        <v>11</v>
      </c>
      <c r="N4" s="25" t="str">
        <f t="shared" si="5"/>
        <v>14</v>
      </c>
      <c r="O4" s="25">
        <f t="shared" si="6"/>
        <v>35</v>
      </c>
      <c r="P4" s="25">
        <f t="shared" si="7"/>
        <v>85</v>
      </c>
      <c r="Q4" s="26">
        <v>2</v>
      </c>
    </row>
    <row r="5" spans="1:17" x14ac:dyDescent="0.15">
      <c r="A5" s="22" t="s">
        <v>732</v>
      </c>
      <c r="B5" s="27" t="s">
        <v>732</v>
      </c>
      <c r="C5" s="22" t="s">
        <v>733</v>
      </c>
      <c r="D5" s="23">
        <v>0.65</v>
      </c>
      <c r="E5" s="24">
        <v>1</v>
      </c>
      <c r="F5" s="24">
        <v>1</v>
      </c>
      <c r="G5" s="24">
        <v>1</v>
      </c>
      <c r="H5" s="25">
        <v>1</v>
      </c>
      <c r="I5" s="25" t="str">
        <f t="shared" si="1"/>
        <v>6</v>
      </c>
      <c r="J5" s="25" t="str">
        <f t="shared" si="2"/>
        <v>6</v>
      </c>
      <c r="K5" s="25" t="str">
        <f t="shared" si="3"/>
        <v>6</v>
      </c>
      <c r="L5" s="25" t="str">
        <f t="shared" si="0"/>
        <v>7</v>
      </c>
      <c r="M5" s="25" t="str">
        <f t="shared" si="4"/>
        <v>11</v>
      </c>
      <c r="N5" s="25" t="str">
        <f t="shared" si="5"/>
        <v>14</v>
      </c>
      <c r="O5" s="25">
        <f t="shared" si="6"/>
        <v>32.5</v>
      </c>
      <c r="P5" s="25">
        <f t="shared" si="7"/>
        <v>82.5</v>
      </c>
      <c r="Q5" s="26">
        <v>3</v>
      </c>
    </row>
    <row r="6" spans="1:17" x14ac:dyDescent="0.15">
      <c r="A6" s="22" t="s">
        <v>732</v>
      </c>
      <c r="B6" s="22" t="s">
        <v>732</v>
      </c>
      <c r="C6" s="22" t="s">
        <v>737</v>
      </c>
      <c r="D6" s="23">
        <v>0.6</v>
      </c>
      <c r="E6" s="24">
        <v>1</v>
      </c>
      <c r="F6" s="24">
        <v>1</v>
      </c>
      <c r="G6" s="24">
        <v>1</v>
      </c>
      <c r="H6" s="25">
        <v>1</v>
      </c>
      <c r="I6" s="25" t="str">
        <f t="shared" si="1"/>
        <v>6</v>
      </c>
      <c r="J6" s="25" t="str">
        <f t="shared" si="2"/>
        <v>6</v>
      </c>
      <c r="K6" s="25" t="str">
        <f t="shared" si="3"/>
        <v>6</v>
      </c>
      <c r="L6" s="25" t="str">
        <f t="shared" si="0"/>
        <v>7</v>
      </c>
      <c r="M6" s="25" t="str">
        <f t="shared" si="4"/>
        <v>11</v>
      </c>
      <c r="N6" s="25" t="str">
        <f t="shared" si="5"/>
        <v>14</v>
      </c>
      <c r="O6" s="25">
        <f t="shared" si="6"/>
        <v>30</v>
      </c>
      <c r="P6" s="25">
        <f t="shared" si="7"/>
        <v>80</v>
      </c>
      <c r="Q6" s="26">
        <v>4</v>
      </c>
    </row>
    <row r="7" spans="1:17" x14ac:dyDescent="0.15">
      <c r="A7" s="22" t="s">
        <v>732</v>
      </c>
      <c r="B7" s="27" t="s">
        <v>732</v>
      </c>
      <c r="C7" s="22" t="s">
        <v>874</v>
      </c>
      <c r="D7" s="23">
        <v>0.6</v>
      </c>
      <c r="E7" s="24">
        <v>1</v>
      </c>
      <c r="F7" s="24">
        <v>1</v>
      </c>
      <c r="G7" s="24">
        <v>1</v>
      </c>
      <c r="H7" s="25">
        <v>1</v>
      </c>
      <c r="I7" s="25" t="str">
        <f t="shared" si="1"/>
        <v>6</v>
      </c>
      <c r="J7" s="25" t="str">
        <f t="shared" si="2"/>
        <v>6</v>
      </c>
      <c r="K7" s="25" t="str">
        <f t="shared" si="3"/>
        <v>6</v>
      </c>
      <c r="L7" s="25" t="str">
        <f t="shared" si="0"/>
        <v>7</v>
      </c>
      <c r="M7" s="25" t="str">
        <f t="shared" si="4"/>
        <v>11</v>
      </c>
      <c r="N7" s="25" t="str">
        <f t="shared" si="5"/>
        <v>14</v>
      </c>
      <c r="O7" s="25">
        <f t="shared" si="6"/>
        <v>30</v>
      </c>
      <c r="P7" s="25">
        <f t="shared" si="7"/>
        <v>80</v>
      </c>
      <c r="Q7" s="26">
        <v>4</v>
      </c>
    </row>
    <row r="8" spans="1:17" x14ac:dyDescent="0.15">
      <c r="A8" s="28" t="s">
        <v>254</v>
      </c>
      <c r="B8" s="28" t="s">
        <v>255</v>
      </c>
      <c r="C8" s="28" t="s">
        <v>875</v>
      </c>
      <c r="D8" s="29">
        <v>0.6</v>
      </c>
      <c r="E8" s="28">
        <v>1</v>
      </c>
      <c r="F8" s="28">
        <v>1</v>
      </c>
      <c r="G8" s="28">
        <v>1</v>
      </c>
      <c r="H8" s="30">
        <v>1</v>
      </c>
      <c r="I8" s="26" t="str">
        <f t="shared" si="1"/>
        <v>6</v>
      </c>
      <c r="J8" s="26" t="str">
        <f t="shared" si="2"/>
        <v>6</v>
      </c>
      <c r="K8" s="26" t="str">
        <f t="shared" si="3"/>
        <v>6</v>
      </c>
      <c r="L8" s="26" t="str">
        <f t="shared" si="0"/>
        <v>7</v>
      </c>
      <c r="M8" s="26" t="str">
        <f t="shared" si="4"/>
        <v>11</v>
      </c>
      <c r="N8" s="26" t="str">
        <f t="shared" si="5"/>
        <v>14</v>
      </c>
      <c r="O8" s="26">
        <f t="shared" si="6"/>
        <v>30</v>
      </c>
      <c r="P8" s="26">
        <f t="shared" si="7"/>
        <v>80</v>
      </c>
      <c r="Q8" s="26">
        <v>4</v>
      </c>
    </row>
    <row r="9" spans="1:17" x14ac:dyDescent="0.15">
      <c r="A9" s="28" t="s">
        <v>254</v>
      </c>
      <c r="B9" s="28" t="s">
        <v>255</v>
      </c>
      <c r="C9" s="28" t="s">
        <v>876</v>
      </c>
      <c r="D9" s="29">
        <v>0.6</v>
      </c>
      <c r="E9" s="28">
        <v>1</v>
      </c>
      <c r="F9" s="28">
        <v>1</v>
      </c>
      <c r="G9" s="28">
        <v>1</v>
      </c>
      <c r="H9" s="30">
        <v>1</v>
      </c>
      <c r="I9" s="30" t="str">
        <f t="shared" si="1"/>
        <v>6</v>
      </c>
      <c r="J9" s="30" t="str">
        <f t="shared" si="2"/>
        <v>6</v>
      </c>
      <c r="K9" s="26" t="str">
        <f t="shared" si="3"/>
        <v>6</v>
      </c>
      <c r="L9" s="30" t="str">
        <f t="shared" si="0"/>
        <v>7</v>
      </c>
      <c r="M9" s="30" t="str">
        <f t="shared" si="4"/>
        <v>11</v>
      </c>
      <c r="N9" s="30" t="str">
        <f t="shared" si="5"/>
        <v>14</v>
      </c>
      <c r="O9" s="30">
        <f t="shared" si="6"/>
        <v>30</v>
      </c>
      <c r="P9" s="30">
        <f t="shared" si="7"/>
        <v>80</v>
      </c>
      <c r="Q9" s="26">
        <v>4</v>
      </c>
    </row>
    <row r="10" spans="1:17" x14ac:dyDescent="0.15">
      <c r="A10" s="24" t="s">
        <v>254</v>
      </c>
      <c r="B10" s="24" t="s">
        <v>255</v>
      </c>
      <c r="C10" s="24" t="s">
        <v>877</v>
      </c>
      <c r="D10" s="23">
        <v>0.6</v>
      </c>
      <c r="E10" s="24">
        <v>1</v>
      </c>
      <c r="F10" s="24">
        <v>1</v>
      </c>
      <c r="G10" s="24">
        <v>1</v>
      </c>
      <c r="H10" s="25">
        <v>1</v>
      </c>
      <c r="I10" s="25" t="str">
        <f t="shared" si="1"/>
        <v>6</v>
      </c>
      <c r="J10" s="25" t="str">
        <f t="shared" si="2"/>
        <v>6</v>
      </c>
      <c r="K10" s="25" t="str">
        <f t="shared" si="3"/>
        <v>6</v>
      </c>
      <c r="L10" s="25" t="str">
        <f t="shared" si="0"/>
        <v>7</v>
      </c>
      <c r="M10" s="25" t="str">
        <f t="shared" si="4"/>
        <v>11</v>
      </c>
      <c r="N10" s="25" t="str">
        <f t="shared" si="5"/>
        <v>14</v>
      </c>
      <c r="O10" s="25">
        <f t="shared" si="6"/>
        <v>30</v>
      </c>
      <c r="P10" s="25">
        <f t="shared" si="7"/>
        <v>80</v>
      </c>
      <c r="Q10" s="26">
        <v>4</v>
      </c>
    </row>
    <row r="11" spans="1:17" s="88" customFormat="1" x14ac:dyDescent="0.15">
      <c r="A11" s="84" t="s">
        <v>878</v>
      </c>
      <c r="B11" s="84" t="s">
        <v>347</v>
      </c>
      <c r="C11" s="84" t="s">
        <v>352</v>
      </c>
      <c r="D11" s="85">
        <v>0.54</v>
      </c>
      <c r="E11" s="86">
        <v>1</v>
      </c>
      <c r="F11" s="86">
        <v>1</v>
      </c>
      <c r="G11" s="86">
        <v>1</v>
      </c>
      <c r="H11" s="87">
        <v>1</v>
      </c>
      <c r="I11" s="87" t="str">
        <f t="shared" si="1"/>
        <v>6</v>
      </c>
      <c r="J11" s="87" t="str">
        <f t="shared" si="2"/>
        <v>6</v>
      </c>
      <c r="K11" s="87" t="str">
        <f t="shared" si="3"/>
        <v>6</v>
      </c>
      <c r="L11" s="87" t="str">
        <f t="shared" si="0"/>
        <v>7</v>
      </c>
      <c r="M11" s="87" t="str">
        <f t="shared" si="4"/>
        <v>11</v>
      </c>
      <c r="N11" s="87" t="str">
        <f t="shared" si="5"/>
        <v>14</v>
      </c>
      <c r="O11" s="87">
        <f t="shared" si="6"/>
        <v>27</v>
      </c>
      <c r="P11" s="87">
        <f t="shared" si="7"/>
        <v>77</v>
      </c>
      <c r="Q11" s="26">
        <v>5</v>
      </c>
    </row>
    <row r="12" spans="1:17" x14ac:dyDescent="0.15">
      <c r="A12" s="22" t="s">
        <v>360</v>
      </c>
      <c r="B12" s="22" t="s">
        <v>357</v>
      </c>
      <c r="C12" s="22" t="s">
        <v>393</v>
      </c>
      <c r="D12" s="23">
        <v>0.75</v>
      </c>
      <c r="E12" s="24">
        <v>1</v>
      </c>
      <c r="F12" s="24">
        <v>1</v>
      </c>
      <c r="G12" s="24">
        <v>1</v>
      </c>
      <c r="H12" s="25">
        <v>0</v>
      </c>
      <c r="I12" s="25" t="str">
        <f t="shared" si="1"/>
        <v>0</v>
      </c>
      <c r="J12" s="25" t="str">
        <f t="shared" si="2"/>
        <v>6</v>
      </c>
      <c r="K12" s="25" t="str">
        <f t="shared" si="3"/>
        <v>1</v>
      </c>
      <c r="L12" s="25" t="str">
        <f t="shared" si="0"/>
        <v>7</v>
      </c>
      <c r="M12" s="25" t="str">
        <f t="shared" si="4"/>
        <v>11</v>
      </c>
      <c r="N12" s="25" t="str">
        <f t="shared" si="5"/>
        <v>14</v>
      </c>
      <c r="O12" s="25">
        <f t="shared" si="6"/>
        <v>37.5</v>
      </c>
      <c r="P12" s="25">
        <f t="shared" si="7"/>
        <v>76.5</v>
      </c>
      <c r="Q12" s="26">
        <v>6</v>
      </c>
    </row>
    <row r="13" spans="1:17" x14ac:dyDescent="0.15">
      <c r="A13" s="22" t="s">
        <v>360</v>
      </c>
      <c r="B13" s="22" t="s">
        <v>357</v>
      </c>
      <c r="C13" s="22" t="s">
        <v>879</v>
      </c>
      <c r="D13" s="23">
        <v>0.75</v>
      </c>
      <c r="E13" s="24">
        <v>1</v>
      </c>
      <c r="F13" s="24">
        <v>1</v>
      </c>
      <c r="G13" s="24">
        <v>1</v>
      </c>
      <c r="H13" s="25">
        <v>0</v>
      </c>
      <c r="I13" s="25" t="str">
        <f t="shared" si="1"/>
        <v>0</v>
      </c>
      <c r="J13" s="25" t="str">
        <f t="shared" si="2"/>
        <v>6</v>
      </c>
      <c r="K13" s="25" t="str">
        <f t="shared" si="3"/>
        <v>1</v>
      </c>
      <c r="L13" s="25" t="str">
        <f t="shared" si="0"/>
        <v>7</v>
      </c>
      <c r="M13" s="25" t="str">
        <f t="shared" si="4"/>
        <v>11</v>
      </c>
      <c r="N13" s="25" t="str">
        <f t="shared" si="5"/>
        <v>14</v>
      </c>
      <c r="O13" s="25">
        <f t="shared" si="6"/>
        <v>37.5</v>
      </c>
      <c r="P13" s="25">
        <f t="shared" si="7"/>
        <v>76.5</v>
      </c>
      <c r="Q13" s="26">
        <v>6</v>
      </c>
    </row>
    <row r="14" spans="1:17" x14ac:dyDescent="0.15">
      <c r="A14" s="22" t="s">
        <v>880</v>
      </c>
      <c r="B14" s="22" t="s">
        <v>235</v>
      </c>
      <c r="C14" s="22" t="s">
        <v>881</v>
      </c>
      <c r="D14" s="23">
        <v>0.64</v>
      </c>
      <c r="E14" s="24">
        <v>1</v>
      </c>
      <c r="F14" s="24">
        <v>1</v>
      </c>
      <c r="G14" s="24">
        <v>1</v>
      </c>
      <c r="H14" s="25">
        <v>0.5</v>
      </c>
      <c r="I14" s="25" t="str">
        <f t="shared" si="1"/>
        <v>3</v>
      </c>
      <c r="J14" s="25" t="str">
        <f t="shared" si="2"/>
        <v>6</v>
      </c>
      <c r="K14" s="25" t="str">
        <f t="shared" si="3"/>
        <v>3</v>
      </c>
      <c r="L14" s="25" t="str">
        <f t="shared" si="0"/>
        <v>7</v>
      </c>
      <c r="M14" s="25" t="str">
        <f t="shared" si="4"/>
        <v>11</v>
      </c>
      <c r="N14" s="25" t="str">
        <f t="shared" si="5"/>
        <v>14</v>
      </c>
      <c r="O14" s="25">
        <f t="shared" si="6"/>
        <v>32</v>
      </c>
      <c r="P14" s="25">
        <f t="shared" si="7"/>
        <v>76</v>
      </c>
      <c r="Q14" s="26">
        <v>7</v>
      </c>
    </row>
    <row r="15" spans="1:17" x14ac:dyDescent="0.15">
      <c r="A15" s="24" t="s">
        <v>880</v>
      </c>
      <c r="B15" s="24" t="s">
        <v>235</v>
      </c>
      <c r="C15" s="24" t="s">
        <v>882</v>
      </c>
      <c r="D15" s="23">
        <v>0.64</v>
      </c>
      <c r="E15" s="24">
        <v>1</v>
      </c>
      <c r="F15" s="24">
        <v>1</v>
      </c>
      <c r="G15" s="24">
        <v>1</v>
      </c>
      <c r="H15" s="25">
        <v>0.5</v>
      </c>
      <c r="I15" s="25" t="str">
        <f t="shared" si="1"/>
        <v>3</v>
      </c>
      <c r="J15" s="25" t="str">
        <f t="shared" si="2"/>
        <v>6</v>
      </c>
      <c r="K15" s="25" t="str">
        <f t="shared" si="3"/>
        <v>3</v>
      </c>
      <c r="L15" s="25" t="str">
        <f t="shared" si="0"/>
        <v>7</v>
      </c>
      <c r="M15" s="25" t="str">
        <f t="shared" si="4"/>
        <v>11</v>
      </c>
      <c r="N15" s="25" t="str">
        <f t="shared" si="5"/>
        <v>14</v>
      </c>
      <c r="O15" s="25">
        <f t="shared" si="6"/>
        <v>32</v>
      </c>
      <c r="P15" s="25">
        <f t="shared" si="7"/>
        <v>76</v>
      </c>
      <c r="Q15" s="26">
        <v>7</v>
      </c>
    </row>
    <row r="16" spans="1:17" x14ac:dyDescent="0.15">
      <c r="A16" s="22" t="s">
        <v>798</v>
      </c>
      <c r="B16" s="22" t="s">
        <v>798</v>
      </c>
      <c r="C16" s="22" t="s">
        <v>883</v>
      </c>
      <c r="D16" s="23">
        <v>0.73</v>
      </c>
      <c r="E16" s="24">
        <v>1</v>
      </c>
      <c r="F16" s="24">
        <v>1</v>
      </c>
      <c r="G16" s="24">
        <v>1</v>
      </c>
      <c r="H16" s="25">
        <v>0</v>
      </c>
      <c r="I16" s="25">
        <v>0</v>
      </c>
      <c r="J16" s="25" t="str">
        <f t="shared" si="2"/>
        <v>6</v>
      </c>
      <c r="K16" s="25" t="str">
        <f t="shared" si="3"/>
        <v>1</v>
      </c>
      <c r="L16" s="25" t="str">
        <f t="shared" si="0"/>
        <v>7</v>
      </c>
      <c r="M16" s="25" t="str">
        <f t="shared" si="4"/>
        <v>11</v>
      </c>
      <c r="N16" s="25" t="str">
        <f t="shared" si="5"/>
        <v>14</v>
      </c>
      <c r="O16" s="25">
        <f t="shared" si="6"/>
        <v>36.5</v>
      </c>
      <c r="P16" s="25">
        <f t="shared" si="7"/>
        <v>75.5</v>
      </c>
      <c r="Q16" s="26">
        <v>8</v>
      </c>
    </row>
    <row r="17" spans="1:17" x14ac:dyDescent="0.15">
      <c r="A17" s="22" t="s">
        <v>878</v>
      </c>
      <c r="B17" s="22" t="s">
        <v>884</v>
      </c>
      <c r="C17" s="22" t="s">
        <v>885</v>
      </c>
      <c r="D17" s="23">
        <v>0.51</v>
      </c>
      <c r="E17" s="24">
        <v>1</v>
      </c>
      <c r="F17" s="24">
        <v>1</v>
      </c>
      <c r="G17" s="24">
        <v>1</v>
      </c>
      <c r="H17" s="25">
        <v>1</v>
      </c>
      <c r="I17" s="25" t="str">
        <f>IF(H17=0,"0",IF(H17=0.5,"3","6"))</f>
        <v>6</v>
      </c>
      <c r="J17" s="25" t="str">
        <f t="shared" si="2"/>
        <v>6</v>
      </c>
      <c r="K17" s="25" t="str">
        <f t="shared" si="3"/>
        <v>6</v>
      </c>
      <c r="L17" s="25" t="str">
        <f t="shared" si="0"/>
        <v>7</v>
      </c>
      <c r="M17" s="25" t="str">
        <f t="shared" si="4"/>
        <v>11</v>
      </c>
      <c r="N17" s="25" t="str">
        <f t="shared" si="5"/>
        <v>14</v>
      </c>
      <c r="O17" s="25">
        <f t="shared" si="6"/>
        <v>25.5</v>
      </c>
      <c r="P17" s="25">
        <f t="shared" si="7"/>
        <v>75.5</v>
      </c>
      <c r="Q17" s="35">
        <v>8</v>
      </c>
    </row>
    <row r="18" spans="1:17" x14ac:dyDescent="0.15">
      <c r="A18" s="22" t="s">
        <v>878</v>
      </c>
      <c r="B18" s="22" t="s">
        <v>347</v>
      </c>
      <c r="C18" s="22" t="s">
        <v>886</v>
      </c>
      <c r="D18" s="36">
        <v>0.51</v>
      </c>
      <c r="E18" s="24">
        <v>1</v>
      </c>
      <c r="F18" s="24">
        <v>1</v>
      </c>
      <c r="G18" s="24">
        <v>1</v>
      </c>
      <c r="H18" s="25">
        <v>1</v>
      </c>
      <c r="I18" s="25" t="str">
        <f>IF(H18=0,"0",IF(H18=0.5,"3","6"))</f>
        <v>6</v>
      </c>
      <c r="J18" s="25" t="str">
        <f t="shared" si="2"/>
        <v>6</v>
      </c>
      <c r="K18" s="25">
        <v>6</v>
      </c>
      <c r="L18" s="25" t="str">
        <f t="shared" si="0"/>
        <v>7</v>
      </c>
      <c r="M18" s="25" t="str">
        <f t="shared" si="4"/>
        <v>11</v>
      </c>
      <c r="N18" s="25" t="str">
        <f t="shared" si="5"/>
        <v>14</v>
      </c>
      <c r="O18" s="25">
        <f t="shared" si="6"/>
        <v>25.5</v>
      </c>
      <c r="P18" s="25">
        <f t="shared" si="7"/>
        <v>75.5</v>
      </c>
      <c r="Q18" s="35">
        <v>8</v>
      </c>
    </row>
    <row r="19" spans="1:17" x14ac:dyDescent="0.15">
      <c r="A19" s="22" t="s">
        <v>878</v>
      </c>
      <c r="B19" s="22" t="s">
        <v>347</v>
      </c>
      <c r="C19" s="22" t="s">
        <v>887</v>
      </c>
      <c r="D19" s="36">
        <v>0.51</v>
      </c>
      <c r="E19" s="24">
        <v>1</v>
      </c>
      <c r="F19" s="24">
        <v>1</v>
      </c>
      <c r="G19" s="24">
        <v>1</v>
      </c>
      <c r="H19" s="25">
        <v>1</v>
      </c>
      <c r="I19" s="25" t="str">
        <f>IF(H19=0,"0",IF(H19=0.5,"3","6"))</f>
        <v>6</v>
      </c>
      <c r="J19" s="25" t="str">
        <f t="shared" si="2"/>
        <v>6</v>
      </c>
      <c r="K19" s="25">
        <v>6</v>
      </c>
      <c r="L19" s="25" t="str">
        <f t="shared" si="0"/>
        <v>7</v>
      </c>
      <c r="M19" s="25" t="str">
        <f t="shared" si="4"/>
        <v>11</v>
      </c>
      <c r="N19" s="25" t="str">
        <f t="shared" si="5"/>
        <v>14</v>
      </c>
      <c r="O19" s="25">
        <f t="shared" si="6"/>
        <v>25.5</v>
      </c>
      <c r="P19" s="25">
        <f t="shared" si="7"/>
        <v>75.5</v>
      </c>
      <c r="Q19" s="26">
        <v>8</v>
      </c>
    </row>
    <row r="20" spans="1:17" x14ac:dyDescent="0.15">
      <c r="A20" s="24" t="s">
        <v>878</v>
      </c>
      <c r="B20" s="24" t="s">
        <v>884</v>
      </c>
      <c r="C20" s="24" t="s">
        <v>888</v>
      </c>
      <c r="D20" s="23">
        <v>0.51</v>
      </c>
      <c r="E20" s="24">
        <v>1</v>
      </c>
      <c r="F20" s="24">
        <v>1</v>
      </c>
      <c r="G20" s="24">
        <v>1</v>
      </c>
      <c r="H20" s="25">
        <v>1</v>
      </c>
      <c r="I20" s="25" t="str">
        <f>IF(H20=0,"0",IF(H20=0.5,"3","6"))</f>
        <v>6</v>
      </c>
      <c r="J20" s="25" t="str">
        <f t="shared" si="2"/>
        <v>6</v>
      </c>
      <c r="K20" s="25" t="str">
        <f t="shared" ref="K20:K54" si="8">IF(H20=0,"1",IF(H20=0.5,"3","6"))</f>
        <v>6</v>
      </c>
      <c r="L20" s="25" t="str">
        <f t="shared" si="0"/>
        <v>7</v>
      </c>
      <c r="M20" s="25" t="str">
        <f t="shared" si="4"/>
        <v>11</v>
      </c>
      <c r="N20" s="25" t="str">
        <f t="shared" si="5"/>
        <v>14</v>
      </c>
      <c r="O20" s="25">
        <f t="shared" si="6"/>
        <v>25.5</v>
      </c>
      <c r="P20" s="25">
        <f t="shared" si="7"/>
        <v>75.5</v>
      </c>
      <c r="Q20" s="26">
        <v>8</v>
      </c>
    </row>
    <row r="21" spans="1:17" x14ac:dyDescent="0.15">
      <c r="A21" s="24" t="s">
        <v>878</v>
      </c>
      <c r="B21" s="24" t="s">
        <v>884</v>
      </c>
      <c r="C21" s="24" t="s">
        <v>889</v>
      </c>
      <c r="D21" s="23">
        <v>0.51</v>
      </c>
      <c r="E21" s="24">
        <v>1</v>
      </c>
      <c r="F21" s="24">
        <v>1</v>
      </c>
      <c r="G21" s="24">
        <v>1</v>
      </c>
      <c r="H21" s="25">
        <v>1</v>
      </c>
      <c r="I21" s="25" t="str">
        <f>IF(H21=0,"0",IF(H21=0.5,"3","6"))</f>
        <v>6</v>
      </c>
      <c r="J21" s="25" t="str">
        <f t="shared" si="2"/>
        <v>6</v>
      </c>
      <c r="K21" s="25" t="str">
        <f t="shared" si="8"/>
        <v>6</v>
      </c>
      <c r="L21" s="25" t="str">
        <f t="shared" si="0"/>
        <v>7</v>
      </c>
      <c r="M21" s="25" t="str">
        <f t="shared" si="4"/>
        <v>11</v>
      </c>
      <c r="N21" s="25" t="str">
        <f t="shared" si="5"/>
        <v>14</v>
      </c>
      <c r="O21" s="25">
        <f t="shared" si="6"/>
        <v>25.5</v>
      </c>
      <c r="P21" s="25">
        <f t="shared" si="7"/>
        <v>75.5</v>
      </c>
      <c r="Q21" s="26">
        <v>8</v>
      </c>
    </row>
    <row r="22" spans="1:17" x14ac:dyDescent="0.15">
      <c r="A22" s="22" t="s">
        <v>798</v>
      </c>
      <c r="B22" s="22" t="s">
        <v>798</v>
      </c>
      <c r="C22" s="22" t="s">
        <v>890</v>
      </c>
      <c r="D22" s="23">
        <v>0.71</v>
      </c>
      <c r="E22" s="24">
        <v>1</v>
      </c>
      <c r="F22" s="24">
        <v>1</v>
      </c>
      <c r="G22" s="24">
        <v>1</v>
      </c>
      <c r="H22" s="25">
        <v>0</v>
      </c>
      <c r="I22" s="25">
        <v>0</v>
      </c>
      <c r="J22" s="25" t="str">
        <f t="shared" si="2"/>
        <v>6</v>
      </c>
      <c r="K22" s="25" t="str">
        <f t="shared" si="8"/>
        <v>1</v>
      </c>
      <c r="L22" s="25" t="str">
        <f t="shared" si="0"/>
        <v>7</v>
      </c>
      <c r="M22" s="25" t="str">
        <f t="shared" si="4"/>
        <v>11</v>
      </c>
      <c r="N22" s="25" t="str">
        <f t="shared" si="5"/>
        <v>14</v>
      </c>
      <c r="O22" s="25">
        <f t="shared" si="6"/>
        <v>35.5</v>
      </c>
      <c r="P22" s="25">
        <f t="shared" si="7"/>
        <v>74.5</v>
      </c>
      <c r="Q22" s="26">
        <v>9</v>
      </c>
    </row>
    <row r="23" spans="1:17" x14ac:dyDescent="0.15">
      <c r="A23" s="22" t="s">
        <v>798</v>
      </c>
      <c r="B23" s="22" t="s">
        <v>798</v>
      </c>
      <c r="C23" s="22" t="s">
        <v>891</v>
      </c>
      <c r="D23" s="23">
        <v>0.7</v>
      </c>
      <c r="E23" s="24">
        <v>1</v>
      </c>
      <c r="F23" s="24">
        <v>1</v>
      </c>
      <c r="G23" s="24">
        <v>1</v>
      </c>
      <c r="H23" s="25">
        <v>0</v>
      </c>
      <c r="I23" s="25">
        <v>0</v>
      </c>
      <c r="J23" s="25" t="str">
        <f t="shared" si="2"/>
        <v>6</v>
      </c>
      <c r="K23" s="25" t="str">
        <f t="shared" si="8"/>
        <v>1</v>
      </c>
      <c r="L23" s="25" t="str">
        <f t="shared" si="0"/>
        <v>7</v>
      </c>
      <c r="M23" s="25" t="str">
        <f t="shared" si="4"/>
        <v>11</v>
      </c>
      <c r="N23" s="25" t="str">
        <f t="shared" si="5"/>
        <v>14</v>
      </c>
      <c r="O23" s="25">
        <f t="shared" si="6"/>
        <v>35</v>
      </c>
      <c r="P23" s="25">
        <f t="shared" si="7"/>
        <v>74</v>
      </c>
      <c r="Q23" s="26">
        <v>10</v>
      </c>
    </row>
    <row r="24" spans="1:17" x14ac:dyDescent="0.15">
      <c r="A24" s="22" t="s">
        <v>360</v>
      </c>
      <c r="B24" s="22" t="s">
        <v>357</v>
      </c>
      <c r="C24" s="22" t="s">
        <v>892</v>
      </c>
      <c r="D24" s="23">
        <v>0.7</v>
      </c>
      <c r="E24" s="24">
        <v>1</v>
      </c>
      <c r="F24" s="24">
        <v>1</v>
      </c>
      <c r="G24" s="24">
        <v>1</v>
      </c>
      <c r="H24" s="25">
        <v>0</v>
      </c>
      <c r="I24" s="25" t="str">
        <f t="shared" ref="I24:I87" si="9">IF(H24=0,"0",IF(H24=0.5,"3","6"))</f>
        <v>0</v>
      </c>
      <c r="J24" s="25" t="str">
        <f t="shared" si="2"/>
        <v>6</v>
      </c>
      <c r="K24" s="25" t="str">
        <f t="shared" si="8"/>
        <v>1</v>
      </c>
      <c r="L24" s="25" t="str">
        <f t="shared" si="0"/>
        <v>7</v>
      </c>
      <c r="M24" s="25" t="str">
        <f t="shared" si="4"/>
        <v>11</v>
      </c>
      <c r="N24" s="25" t="str">
        <f t="shared" si="5"/>
        <v>14</v>
      </c>
      <c r="O24" s="25">
        <f t="shared" si="6"/>
        <v>35</v>
      </c>
      <c r="P24" s="25">
        <f t="shared" si="7"/>
        <v>74</v>
      </c>
      <c r="Q24" s="26">
        <v>10</v>
      </c>
    </row>
    <row r="25" spans="1:17" x14ac:dyDescent="0.15">
      <c r="A25" s="22" t="s">
        <v>360</v>
      </c>
      <c r="B25" s="22" t="s">
        <v>357</v>
      </c>
      <c r="C25" s="22" t="s">
        <v>893</v>
      </c>
      <c r="D25" s="23">
        <v>0.7</v>
      </c>
      <c r="E25" s="24">
        <v>1</v>
      </c>
      <c r="F25" s="24">
        <v>1</v>
      </c>
      <c r="G25" s="24">
        <v>1</v>
      </c>
      <c r="H25" s="25">
        <v>0</v>
      </c>
      <c r="I25" s="25" t="str">
        <f t="shared" si="9"/>
        <v>0</v>
      </c>
      <c r="J25" s="25" t="str">
        <f t="shared" si="2"/>
        <v>6</v>
      </c>
      <c r="K25" s="25" t="str">
        <f t="shared" si="8"/>
        <v>1</v>
      </c>
      <c r="L25" s="25" t="str">
        <f t="shared" si="0"/>
        <v>7</v>
      </c>
      <c r="M25" s="25" t="str">
        <f t="shared" si="4"/>
        <v>11</v>
      </c>
      <c r="N25" s="25" t="str">
        <f t="shared" si="5"/>
        <v>14</v>
      </c>
      <c r="O25" s="25">
        <f t="shared" si="6"/>
        <v>35</v>
      </c>
      <c r="P25" s="25">
        <f t="shared" si="7"/>
        <v>74</v>
      </c>
      <c r="Q25" s="26">
        <v>10</v>
      </c>
    </row>
    <row r="26" spans="1:17" x14ac:dyDescent="0.15">
      <c r="A26" s="22" t="s">
        <v>360</v>
      </c>
      <c r="B26" s="22" t="s">
        <v>357</v>
      </c>
      <c r="C26" s="22" t="s">
        <v>894</v>
      </c>
      <c r="D26" s="23">
        <v>0.7</v>
      </c>
      <c r="E26" s="24">
        <v>1</v>
      </c>
      <c r="F26" s="24">
        <v>1</v>
      </c>
      <c r="G26" s="24">
        <v>1</v>
      </c>
      <c r="H26" s="25">
        <v>0</v>
      </c>
      <c r="I26" s="25" t="str">
        <f t="shared" si="9"/>
        <v>0</v>
      </c>
      <c r="J26" s="25" t="str">
        <f t="shared" si="2"/>
        <v>6</v>
      </c>
      <c r="K26" s="25" t="str">
        <f t="shared" si="8"/>
        <v>1</v>
      </c>
      <c r="L26" s="25" t="str">
        <f t="shared" si="0"/>
        <v>7</v>
      </c>
      <c r="M26" s="25" t="str">
        <f t="shared" si="4"/>
        <v>11</v>
      </c>
      <c r="N26" s="25" t="str">
        <f t="shared" si="5"/>
        <v>14</v>
      </c>
      <c r="O26" s="25">
        <f t="shared" si="6"/>
        <v>35</v>
      </c>
      <c r="P26" s="25">
        <f t="shared" si="7"/>
        <v>74</v>
      </c>
      <c r="Q26" s="26">
        <v>10</v>
      </c>
    </row>
    <row r="27" spans="1:17" x14ac:dyDescent="0.15">
      <c r="A27" s="28" t="s">
        <v>254</v>
      </c>
      <c r="B27" s="28" t="s">
        <v>287</v>
      </c>
      <c r="C27" s="28" t="s">
        <v>289</v>
      </c>
      <c r="D27" s="29">
        <v>0.47</v>
      </c>
      <c r="E27" s="28">
        <v>1</v>
      </c>
      <c r="F27" s="28">
        <v>1</v>
      </c>
      <c r="G27" s="28">
        <v>1</v>
      </c>
      <c r="H27" s="30">
        <v>1</v>
      </c>
      <c r="I27" s="26" t="str">
        <f t="shared" si="9"/>
        <v>6</v>
      </c>
      <c r="J27" s="26" t="str">
        <f t="shared" si="2"/>
        <v>6</v>
      </c>
      <c r="K27" s="26" t="str">
        <f t="shared" si="8"/>
        <v>6</v>
      </c>
      <c r="L27" s="26" t="str">
        <f t="shared" si="0"/>
        <v>7</v>
      </c>
      <c r="M27" s="26" t="str">
        <f t="shared" si="4"/>
        <v>11</v>
      </c>
      <c r="N27" s="26" t="str">
        <f t="shared" si="5"/>
        <v>14</v>
      </c>
      <c r="O27" s="26">
        <f t="shared" si="6"/>
        <v>23.5</v>
      </c>
      <c r="P27" s="26">
        <f t="shared" si="7"/>
        <v>73.5</v>
      </c>
      <c r="Q27" s="26">
        <v>11</v>
      </c>
    </row>
    <row r="28" spans="1:17" x14ac:dyDescent="0.15">
      <c r="A28" s="24" t="s">
        <v>895</v>
      </c>
      <c r="B28" s="24" t="s">
        <v>896</v>
      </c>
      <c r="C28" s="24" t="s">
        <v>897</v>
      </c>
      <c r="D28" s="23">
        <v>0.46</v>
      </c>
      <c r="E28" s="24">
        <v>1</v>
      </c>
      <c r="F28" s="24">
        <v>1</v>
      </c>
      <c r="G28" s="24">
        <v>1</v>
      </c>
      <c r="H28" s="25">
        <v>1</v>
      </c>
      <c r="I28" s="25" t="str">
        <f t="shared" si="9"/>
        <v>6</v>
      </c>
      <c r="J28" s="25" t="str">
        <f t="shared" si="2"/>
        <v>6</v>
      </c>
      <c r="K28" s="25" t="str">
        <f t="shared" si="8"/>
        <v>6</v>
      </c>
      <c r="L28" s="25" t="str">
        <f t="shared" si="0"/>
        <v>7</v>
      </c>
      <c r="M28" s="25" t="str">
        <f t="shared" si="4"/>
        <v>11</v>
      </c>
      <c r="N28" s="25" t="str">
        <f t="shared" si="5"/>
        <v>14</v>
      </c>
      <c r="O28" s="25">
        <f t="shared" si="6"/>
        <v>23</v>
      </c>
      <c r="P28" s="25">
        <f t="shared" si="7"/>
        <v>73</v>
      </c>
      <c r="Q28" s="26">
        <v>12</v>
      </c>
    </row>
    <row r="29" spans="1:17" ht="14" x14ac:dyDescent="0.15">
      <c r="A29" s="37" t="s">
        <v>254</v>
      </c>
      <c r="B29" s="37" t="s">
        <v>255</v>
      </c>
      <c r="C29" s="37" t="s">
        <v>898</v>
      </c>
      <c r="D29" s="38">
        <v>0.6</v>
      </c>
      <c r="E29" s="37">
        <v>1</v>
      </c>
      <c r="F29" s="37">
        <v>1</v>
      </c>
      <c r="G29" s="37">
        <v>0</v>
      </c>
      <c r="H29" s="39">
        <v>1</v>
      </c>
      <c r="I29" s="40" t="str">
        <f t="shared" si="9"/>
        <v>6</v>
      </c>
      <c r="J29" s="40" t="str">
        <f t="shared" si="2"/>
        <v>6</v>
      </c>
      <c r="K29" s="40" t="str">
        <f t="shared" si="8"/>
        <v>6</v>
      </c>
      <c r="L29" s="40" t="str">
        <f t="shared" si="0"/>
        <v>0</v>
      </c>
      <c r="M29" s="40" t="str">
        <f t="shared" si="4"/>
        <v>11</v>
      </c>
      <c r="N29" s="40" t="str">
        <f t="shared" si="5"/>
        <v>14</v>
      </c>
      <c r="O29" s="40">
        <f t="shared" si="6"/>
        <v>30</v>
      </c>
      <c r="P29" s="40">
        <f t="shared" si="7"/>
        <v>73</v>
      </c>
      <c r="Q29" s="26">
        <v>12</v>
      </c>
    </row>
    <row r="30" spans="1:17" x14ac:dyDescent="0.15">
      <c r="A30" s="22" t="s">
        <v>878</v>
      </c>
      <c r="B30" s="22" t="s">
        <v>884</v>
      </c>
      <c r="C30" s="22" t="s">
        <v>899</v>
      </c>
      <c r="D30" s="36">
        <v>0.45</v>
      </c>
      <c r="E30" s="24">
        <v>1</v>
      </c>
      <c r="F30" s="24">
        <v>1</v>
      </c>
      <c r="G30" s="24">
        <v>1</v>
      </c>
      <c r="H30" s="25">
        <v>1</v>
      </c>
      <c r="I30" s="25" t="str">
        <f t="shared" si="9"/>
        <v>6</v>
      </c>
      <c r="J30" s="25" t="str">
        <f t="shared" si="2"/>
        <v>6</v>
      </c>
      <c r="K30" s="25" t="str">
        <f t="shared" si="8"/>
        <v>6</v>
      </c>
      <c r="L30" s="25" t="str">
        <f t="shared" si="0"/>
        <v>7</v>
      </c>
      <c r="M30" s="25" t="str">
        <f t="shared" si="4"/>
        <v>11</v>
      </c>
      <c r="N30" s="25" t="str">
        <f t="shared" si="5"/>
        <v>14</v>
      </c>
      <c r="O30" s="25">
        <f t="shared" si="6"/>
        <v>22.5</v>
      </c>
      <c r="P30" s="25">
        <f t="shared" si="7"/>
        <v>72.5</v>
      </c>
      <c r="Q30" s="35">
        <v>13</v>
      </c>
    </row>
    <row r="31" spans="1:17" x14ac:dyDescent="0.15">
      <c r="A31" s="22" t="s">
        <v>878</v>
      </c>
      <c r="B31" s="22" t="s">
        <v>884</v>
      </c>
      <c r="C31" s="22" t="s">
        <v>900</v>
      </c>
      <c r="D31" s="23">
        <v>0.45</v>
      </c>
      <c r="E31" s="24">
        <v>1</v>
      </c>
      <c r="F31" s="24">
        <v>1</v>
      </c>
      <c r="G31" s="24">
        <v>1</v>
      </c>
      <c r="H31" s="25">
        <v>1</v>
      </c>
      <c r="I31" s="25" t="str">
        <f t="shared" si="9"/>
        <v>6</v>
      </c>
      <c r="J31" s="25" t="str">
        <f t="shared" si="2"/>
        <v>6</v>
      </c>
      <c r="K31" s="25" t="str">
        <f t="shared" si="8"/>
        <v>6</v>
      </c>
      <c r="L31" s="25" t="str">
        <f t="shared" si="0"/>
        <v>7</v>
      </c>
      <c r="M31" s="25" t="str">
        <f t="shared" si="4"/>
        <v>11</v>
      </c>
      <c r="N31" s="25" t="str">
        <f t="shared" si="5"/>
        <v>14</v>
      </c>
      <c r="O31" s="25">
        <f t="shared" si="6"/>
        <v>22.5</v>
      </c>
      <c r="P31" s="25">
        <f t="shared" si="7"/>
        <v>72.5</v>
      </c>
      <c r="Q31" s="26">
        <v>13</v>
      </c>
    </row>
    <row r="32" spans="1:17" x14ac:dyDescent="0.15">
      <c r="A32" s="24" t="s">
        <v>206</v>
      </c>
      <c r="B32" s="24" t="s">
        <v>742</v>
      </c>
      <c r="C32" s="24" t="s">
        <v>764</v>
      </c>
      <c r="D32" s="23">
        <v>0.65</v>
      </c>
      <c r="E32" s="24">
        <v>1</v>
      </c>
      <c r="F32" s="24">
        <v>1</v>
      </c>
      <c r="G32" s="24">
        <v>1</v>
      </c>
      <c r="H32" s="25">
        <v>0</v>
      </c>
      <c r="I32" s="25" t="str">
        <f t="shared" si="9"/>
        <v>0</v>
      </c>
      <c r="J32" s="25" t="str">
        <f t="shared" si="2"/>
        <v>6</v>
      </c>
      <c r="K32" s="25" t="str">
        <f t="shared" si="8"/>
        <v>1</v>
      </c>
      <c r="L32" s="25" t="str">
        <f t="shared" si="0"/>
        <v>7</v>
      </c>
      <c r="M32" s="25" t="str">
        <f t="shared" si="4"/>
        <v>11</v>
      </c>
      <c r="N32" s="25" t="str">
        <f t="shared" si="5"/>
        <v>14</v>
      </c>
      <c r="O32" s="25">
        <f t="shared" si="6"/>
        <v>32.5</v>
      </c>
      <c r="P32" s="25">
        <f t="shared" si="7"/>
        <v>71.5</v>
      </c>
      <c r="Q32" s="25">
        <v>14</v>
      </c>
    </row>
    <row r="33" spans="1:17" x14ac:dyDescent="0.15">
      <c r="A33" s="22" t="s">
        <v>360</v>
      </c>
      <c r="B33" s="22" t="s">
        <v>298</v>
      </c>
      <c r="C33" s="22" t="s">
        <v>901</v>
      </c>
      <c r="D33" s="23">
        <v>0.65</v>
      </c>
      <c r="E33" s="24">
        <v>1</v>
      </c>
      <c r="F33" s="24">
        <v>1</v>
      </c>
      <c r="G33" s="24">
        <v>1</v>
      </c>
      <c r="H33" s="25">
        <v>0</v>
      </c>
      <c r="I33" s="25" t="str">
        <f t="shared" si="9"/>
        <v>0</v>
      </c>
      <c r="J33" s="25" t="str">
        <f t="shared" si="2"/>
        <v>6</v>
      </c>
      <c r="K33" s="25" t="str">
        <f t="shared" si="8"/>
        <v>1</v>
      </c>
      <c r="L33" s="25" t="str">
        <f t="shared" si="0"/>
        <v>7</v>
      </c>
      <c r="M33" s="25" t="str">
        <f t="shared" si="4"/>
        <v>11</v>
      </c>
      <c r="N33" s="25" t="str">
        <f t="shared" si="5"/>
        <v>14</v>
      </c>
      <c r="O33" s="25">
        <f t="shared" si="6"/>
        <v>32.5</v>
      </c>
      <c r="P33" s="25">
        <f t="shared" si="7"/>
        <v>71.5</v>
      </c>
      <c r="Q33" s="25">
        <v>14</v>
      </c>
    </row>
    <row r="34" spans="1:17" x14ac:dyDescent="0.15">
      <c r="A34" s="22" t="s">
        <v>360</v>
      </c>
      <c r="B34" s="22" t="s">
        <v>357</v>
      </c>
      <c r="C34" s="22" t="s">
        <v>902</v>
      </c>
      <c r="D34" s="23">
        <v>0.65</v>
      </c>
      <c r="E34" s="24">
        <v>1</v>
      </c>
      <c r="F34" s="24">
        <v>1</v>
      </c>
      <c r="G34" s="24">
        <v>1</v>
      </c>
      <c r="H34" s="25">
        <v>0</v>
      </c>
      <c r="I34" s="25" t="str">
        <f t="shared" si="9"/>
        <v>0</v>
      </c>
      <c r="J34" s="25" t="str">
        <f t="shared" si="2"/>
        <v>6</v>
      </c>
      <c r="K34" s="25" t="str">
        <f t="shared" si="8"/>
        <v>1</v>
      </c>
      <c r="L34" s="25" t="str">
        <f t="shared" si="0"/>
        <v>7</v>
      </c>
      <c r="M34" s="25" t="str">
        <f t="shared" si="4"/>
        <v>11</v>
      </c>
      <c r="N34" s="25" t="str">
        <f t="shared" si="5"/>
        <v>14</v>
      </c>
      <c r="O34" s="25">
        <f t="shared" si="6"/>
        <v>32.5</v>
      </c>
      <c r="P34" s="25">
        <f t="shared" si="7"/>
        <v>71.5</v>
      </c>
      <c r="Q34" s="25">
        <v>14</v>
      </c>
    </row>
    <row r="35" spans="1:17" x14ac:dyDescent="0.15">
      <c r="A35" s="22" t="s">
        <v>360</v>
      </c>
      <c r="B35" s="22" t="s">
        <v>357</v>
      </c>
      <c r="C35" s="22" t="s">
        <v>903</v>
      </c>
      <c r="D35" s="23">
        <v>0.65</v>
      </c>
      <c r="E35" s="41">
        <v>1</v>
      </c>
      <c r="F35" s="24">
        <v>1</v>
      </c>
      <c r="G35" s="24">
        <v>1</v>
      </c>
      <c r="H35" s="25">
        <v>0</v>
      </c>
      <c r="I35" s="25" t="str">
        <f t="shared" si="9"/>
        <v>0</v>
      </c>
      <c r="J35" s="25" t="str">
        <f t="shared" si="2"/>
        <v>6</v>
      </c>
      <c r="K35" s="25" t="str">
        <f t="shared" si="8"/>
        <v>1</v>
      </c>
      <c r="L35" s="25" t="str">
        <f t="shared" si="0"/>
        <v>7</v>
      </c>
      <c r="M35" s="25" t="str">
        <f t="shared" si="4"/>
        <v>11</v>
      </c>
      <c r="N35" s="25" t="str">
        <f t="shared" si="5"/>
        <v>14</v>
      </c>
      <c r="O35" s="25">
        <f t="shared" si="6"/>
        <v>32.5</v>
      </c>
      <c r="P35" s="25">
        <f t="shared" si="7"/>
        <v>71.5</v>
      </c>
      <c r="Q35" s="25">
        <v>14</v>
      </c>
    </row>
    <row r="36" spans="1:17" x14ac:dyDescent="0.15">
      <c r="A36" s="22" t="s">
        <v>360</v>
      </c>
      <c r="B36" s="22" t="s">
        <v>298</v>
      </c>
      <c r="C36" s="22" t="s">
        <v>904</v>
      </c>
      <c r="D36" s="23">
        <v>0.65</v>
      </c>
      <c r="E36" s="24">
        <v>1</v>
      </c>
      <c r="F36" s="24">
        <v>1</v>
      </c>
      <c r="G36" s="24">
        <v>1</v>
      </c>
      <c r="H36" s="25">
        <v>0</v>
      </c>
      <c r="I36" s="25" t="str">
        <f t="shared" si="9"/>
        <v>0</v>
      </c>
      <c r="J36" s="25" t="str">
        <f t="shared" si="2"/>
        <v>6</v>
      </c>
      <c r="K36" s="25" t="str">
        <f t="shared" si="8"/>
        <v>1</v>
      </c>
      <c r="L36" s="25" t="str">
        <f t="shared" si="0"/>
        <v>7</v>
      </c>
      <c r="M36" s="25" t="str">
        <f t="shared" si="4"/>
        <v>11</v>
      </c>
      <c r="N36" s="25" t="str">
        <f t="shared" si="5"/>
        <v>14</v>
      </c>
      <c r="O36" s="25">
        <f t="shared" si="6"/>
        <v>32.5</v>
      </c>
      <c r="P36" s="25">
        <f t="shared" si="7"/>
        <v>71.5</v>
      </c>
      <c r="Q36" s="25">
        <v>14</v>
      </c>
    </row>
    <row r="37" spans="1:17" x14ac:dyDescent="0.15">
      <c r="A37" s="22" t="s">
        <v>360</v>
      </c>
      <c r="B37" s="22" t="s">
        <v>298</v>
      </c>
      <c r="C37" s="22" t="s">
        <v>365</v>
      </c>
      <c r="D37" s="23">
        <v>0.65</v>
      </c>
      <c r="E37" s="24">
        <v>1</v>
      </c>
      <c r="F37" s="24">
        <v>1</v>
      </c>
      <c r="G37" s="24">
        <v>1</v>
      </c>
      <c r="H37" s="25">
        <v>0</v>
      </c>
      <c r="I37" s="25" t="str">
        <f t="shared" si="9"/>
        <v>0</v>
      </c>
      <c r="J37" s="25" t="str">
        <f t="shared" si="2"/>
        <v>6</v>
      </c>
      <c r="K37" s="25" t="str">
        <f t="shared" si="8"/>
        <v>1</v>
      </c>
      <c r="L37" s="25" t="str">
        <f t="shared" si="0"/>
        <v>7</v>
      </c>
      <c r="M37" s="25" t="str">
        <f t="shared" si="4"/>
        <v>11</v>
      </c>
      <c r="N37" s="25" t="str">
        <f t="shared" si="5"/>
        <v>14</v>
      </c>
      <c r="O37" s="25">
        <f t="shared" si="6"/>
        <v>32.5</v>
      </c>
      <c r="P37" s="25">
        <f t="shared" si="7"/>
        <v>71.5</v>
      </c>
      <c r="Q37" s="25">
        <v>14</v>
      </c>
    </row>
    <row r="38" spans="1:17" x14ac:dyDescent="0.15">
      <c r="A38" s="22" t="s">
        <v>732</v>
      </c>
      <c r="B38" s="22" t="s">
        <v>732</v>
      </c>
      <c r="C38" s="22" t="s">
        <v>905</v>
      </c>
      <c r="D38" s="23">
        <v>0.4</v>
      </c>
      <c r="E38" s="24">
        <v>1</v>
      </c>
      <c r="F38" s="24">
        <v>1</v>
      </c>
      <c r="G38" s="24">
        <v>1</v>
      </c>
      <c r="H38" s="25">
        <v>1</v>
      </c>
      <c r="I38" s="25" t="str">
        <f t="shared" si="9"/>
        <v>6</v>
      </c>
      <c r="J38" s="25" t="str">
        <f t="shared" si="2"/>
        <v>6</v>
      </c>
      <c r="K38" s="25" t="str">
        <f t="shared" si="8"/>
        <v>6</v>
      </c>
      <c r="L38" s="25" t="str">
        <f t="shared" si="0"/>
        <v>7</v>
      </c>
      <c r="M38" s="25" t="str">
        <f t="shared" si="4"/>
        <v>11</v>
      </c>
      <c r="N38" s="25" t="str">
        <f t="shared" si="5"/>
        <v>14</v>
      </c>
      <c r="O38" s="25">
        <f t="shared" si="6"/>
        <v>20</v>
      </c>
      <c r="P38" s="25">
        <f t="shared" si="7"/>
        <v>70</v>
      </c>
      <c r="Q38" s="25">
        <v>15</v>
      </c>
    </row>
    <row r="39" spans="1:17" x14ac:dyDescent="0.15">
      <c r="A39" s="22" t="s">
        <v>878</v>
      </c>
      <c r="B39" s="22" t="s">
        <v>884</v>
      </c>
      <c r="C39" s="22" t="s">
        <v>906</v>
      </c>
      <c r="D39" s="36">
        <v>0.4</v>
      </c>
      <c r="E39" s="24">
        <v>1</v>
      </c>
      <c r="F39" s="24">
        <v>1</v>
      </c>
      <c r="G39" s="24">
        <v>1</v>
      </c>
      <c r="H39" s="25">
        <v>1</v>
      </c>
      <c r="I39" s="25" t="str">
        <f t="shared" si="9"/>
        <v>6</v>
      </c>
      <c r="J39" s="25" t="str">
        <f t="shared" si="2"/>
        <v>6</v>
      </c>
      <c r="K39" s="25" t="str">
        <f t="shared" si="8"/>
        <v>6</v>
      </c>
      <c r="L39" s="25" t="str">
        <f t="shared" si="0"/>
        <v>7</v>
      </c>
      <c r="M39" s="25" t="str">
        <f t="shared" si="4"/>
        <v>11</v>
      </c>
      <c r="N39" s="25" t="str">
        <f t="shared" si="5"/>
        <v>14</v>
      </c>
      <c r="O39" s="25">
        <f t="shared" si="6"/>
        <v>20</v>
      </c>
      <c r="P39" s="25">
        <f t="shared" si="7"/>
        <v>70</v>
      </c>
      <c r="Q39" s="25">
        <v>15</v>
      </c>
    </row>
    <row r="40" spans="1:17" x14ac:dyDescent="0.15">
      <c r="A40" s="22" t="s">
        <v>878</v>
      </c>
      <c r="B40" s="22" t="s">
        <v>884</v>
      </c>
      <c r="C40" s="22" t="s">
        <v>907</v>
      </c>
      <c r="D40" s="23">
        <v>0.39</v>
      </c>
      <c r="E40" s="24">
        <v>1</v>
      </c>
      <c r="F40" s="24">
        <v>1</v>
      </c>
      <c r="G40" s="24">
        <v>1</v>
      </c>
      <c r="H40" s="25">
        <v>1</v>
      </c>
      <c r="I40" s="25" t="str">
        <f t="shared" si="9"/>
        <v>6</v>
      </c>
      <c r="J40" s="25" t="str">
        <f t="shared" si="2"/>
        <v>6</v>
      </c>
      <c r="K40" s="25" t="str">
        <f t="shared" si="8"/>
        <v>6</v>
      </c>
      <c r="L40" s="25" t="str">
        <f t="shared" si="0"/>
        <v>7</v>
      </c>
      <c r="M40" s="25" t="str">
        <f t="shared" si="4"/>
        <v>11</v>
      </c>
      <c r="N40" s="25" t="str">
        <f t="shared" si="5"/>
        <v>14</v>
      </c>
      <c r="O40" s="25">
        <f t="shared" si="6"/>
        <v>19.5</v>
      </c>
      <c r="P40" s="25">
        <f t="shared" si="7"/>
        <v>69.5</v>
      </c>
      <c r="Q40" s="25">
        <v>16</v>
      </c>
    </row>
    <row r="41" spans="1:17" x14ac:dyDescent="0.15">
      <c r="A41" s="24" t="s">
        <v>878</v>
      </c>
      <c r="B41" s="24" t="s">
        <v>308</v>
      </c>
      <c r="C41" s="24" t="s">
        <v>322</v>
      </c>
      <c r="D41" s="23">
        <v>0.39</v>
      </c>
      <c r="E41" s="24">
        <v>1</v>
      </c>
      <c r="F41" s="24">
        <v>1</v>
      </c>
      <c r="G41" s="24">
        <v>1</v>
      </c>
      <c r="H41" s="25">
        <v>1</v>
      </c>
      <c r="I41" s="25" t="str">
        <f t="shared" si="9"/>
        <v>6</v>
      </c>
      <c r="J41" s="25" t="str">
        <f t="shared" si="2"/>
        <v>6</v>
      </c>
      <c r="K41" s="25" t="str">
        <f t="shared" si="8"/>
        <v>6</v>
      </c>
      <c r="L41" s="25" t="str">
        <f t="shared" si="0"/>
        <v>7</v>
      </c>
      <c r="M41" s="25" t="str">
        <f t="shared" si="4"/>
        <v>11</v>
      </c>
      <c r="N41" s="25" t="str">
        <f t="shared" si="5"/>
        <v>14</v>
      </c>
      <c r="O41" s="25">
        <f t="shared" si="6"/>
        <v>19.5</v>
      </c>
      <c r="P41" s="25">
        <f t="shared" si="7"/>
        <v>69.5</v>
      </c>
      <c r="Q41" s="25">
        <v>16</v>
      </c>
    </row>
    <row r="42" spans="1:17" x14ac:dyDescent="0.15">
      <c r="A42" s="22" t="s">
        <v>492</v>
      </c>
      <c r="B42" s="22" t="s">
        <v>493</v>
      </c>
      <c r="C42" s="22" t="s">
        <v>504</v>
      </c>
      <c r="D42" s="23">
        <v>0.6</v>
      </c>
      <c r="E42" s="24">
        <v>1</v>
      </c>
      <c r="F42" s="24">
        <v>1</v>
      </c>
      <c r="G42" s="24">
        <v>1</v>
      </c>
      <c r="H42" s="25">
        <v>0</v>
      </c>
      <c r="I42" s="25" t="str">
        <f t="shared" si="9"/>
        <v>0</v>
      </c>
      <c r="J42" s="25" t="str">
        <f t="shared" si="2"/>
        <v>6</v>
      </c>
      <c r="K42" s="25" t="str">
        <f t="shared" si="8"/>
        <v>1</v>
      </c>
      <c r="L42" s="25" t="str">
        <f t="shared" si="0"/>
        <v>7</v>
      </c>
      <c r="M42" s="25" t="str">
        <f t="shared" si="4"/>
        <v>11</v>
      </c>
      <c r="N42" s="25" t="str">
        <f t="shared" si="5"/>
        <v>14</v>
      </c>
      <c r="O42" s="25">
        <f t="shared" si="6"/>
        <v>30</v>
      </c>
      <c r="P42" s="25">
        <f t="shared" si="7"/>
        <v>69</v>
      </c>
      <c r="Q42" s="25">
        <v>17</v>
      </c>
    </row>
    <row r="43" spans="1:17" x14ac:dyDescent="0.15">
      <c r="A43" s="22" t="s">
        <v>492</v>
      </c>
      <c r="B43" s="22" t="s">
        <v>493</v>
      </c>
      <c r="C43" s="22" t="s">
        <v>908</v>
      </c>
      <c r="D43" s="23">
        <v>0.6</v>
      </c>
      <c r="E43" s="24">
        <v>1</v>
      </c>
      <c r="F43" s="24">
        <v>1</v>
      </c>
      <c r="G43" s="24">
        <v>1</v>
      </c>
      <c r="H43" s="25">
        <v>0</v>
      </c>
      <c r="I43" s="25" t="str">
        <f t="shared" si="9"/>
        <v>0</v>
      </c>
      <c r="J43" s="25" t="str">
        <f t="shared" si="2"/>
        <v>6</v>
      </c>
      <c r="K43" s="25" t="str">
        <f t="shared" si="8"/>
        <v>1</v>
      </c>
      <c r="L43" s="25" t="str">
        <f t="shared" si="0"/>
        <v>7</v>
      </c>
      <c r="M43" s="25" t="str">
        <f t="shared" si="4"/>
        <v>11</v>
      </c>
      <c r="N43" s="25" t="str">
        <f t="shared" si="5"/>
        <v>14</v>
      </c>
      <c r="O43" s="25">
        <f t="shared" si="6"/>
        <v>30</v>
      </c>
      <c r="P43" s="25">
        <f t="shared" si="7"/>
        <v>69</v>
      </c>
      <c r="Q43" s="25">
        <v>17</v>
      </c>
    </row>
    <row r="44" spans="1:17" x14ac:dyDescent="0.15">
      <c r="A44" s="22" t="s">
        <v>360</v>
      </c>
      <c r="B44" s="22" t="s">
        <v>357</v>
      </c>
      <c r="C44" s="22" t="s">
        <v>909</v>
      </c>
      <c r="D44" s="23">
        <v>0.6</v>
      </c>
      <c r="E44" s="24">
        <v>1</v>
      </c>
      <c r="F44" s="24">
        <v>1</v>
      </c>
      <c r="G44" s="24">
        <v>1</v>
      </c>
      <c r="H44" s="25">
        <v>0</v>
      </c>
      <c r="I44" s="25" t="str">
        <f t="shared" si="9"/>
        <v>0</v>
      </c>
      <c r="J44" s="25" t="str">
        <f t="shared" si="2"/>
        <v>6</v>
      </c>
      <c r="K44" s="25" t="str">
        <f t="shared" si="8"/>
        <v>1</v>
      </c>
      <c r="L44" s="25" t="str">
        <f t="shared" si="0"/>
        <v>7</v>
      </c>
      <c r="M44" s="25" t="str">
        <f t="shared" si="4"/>
        <v>11</v>
      </c>
      <c r="N44" s="25" t="str">
        <f t="shared" si="5"/>
        <v>14</v>
      </c>
      <c r="O44" s="25">
        <f t="shared" si="6"/>
        <v>30</v>
      </c>
      <c r="P44" s="25">
        <f t="shared" si="7"/>
        <v>69</v>
      </c>
      <c r="Q44" s="25">
        <v>17</v>
      </c>
    </row>
    <row r="45" spans="1:17" x14ac:dyDescent="0.15">
      <c r="A45" s="22" t="s">
        <v>360</v>
      </c>
      <c r="B45" s="22" t="s">
        <v>357</v>
      </c>
      <c r="C45" s="42" t="s">
        <v>910</v>
      </c>
      <c r="D45" s="23">
        <v>0.6</v>
      </c>
      <c r="E45" s="24">
        <v>1</v>
      </c>
      <c r="F45" s="24">
        <v>1</v>
      </c>
      <c r="G45" s="24">
        <v>1</v>
      </c>
      <c r="H45" s="25">
        <v>0</v>
      </c>
      <c r="I45" s="25" t="str">
        <f t="shared" si="9"/>
        <v>0</v>
      </c>
      <c r="J45" s="25" t="str">
        <f t="shared" si="2"/>
        <v>6</v>
      </c>
      <c r="K45" s="25" t="str">
        <f t="shared" si="8"/>
        <v>1</v>
      </c>
      <c r="L45" s="25" t="str">
        <f t="shared" si="0"/>
        <v>7</v>
      </c>
      <c r="M45" s="25" t="str">
        <f t="shared" si="4"/>
        <v>11</v>
      </c>
      <c r="N45" s="25" t="str">
        <f t="shared" si="5"/>
        <v>14</v>
      </c>
      <c r="O45" s="25">
        <f t="shared" si="6"/>
        <v>30</v>
      </c>
      <c r="P45" s="25">
        <f t="shared" si="7"/>
        <v>69</v>
      </c>
      <c r="Q45" s="25">
        <v>17</v>
      </c>
    </row>
    <row r="46" spans="1:17" x14ac:dyDescent="0.15">
      <c r="A46" s="22" t="s">
        <v>360</v>
      </c>
      <c r="B46" s="22" t="s">
        <v>357</v>
      </c>
      <c r="C46" s="22" t="s">
        <v>911</v>
      </c>
      <c r="D46" s="23">
        <v>0.6</v>
      </c>
      <c r="E46" s="24">
        <v>1</v>
      </c>
      <c r="F46" s="24">
        <v>1</v>
      </c>
      <c r="G46" s="24">
        <v>1</v>
      </c>
      <c r="H46" s="25">
        <v>0</v>
      </c>
      <c r="I46" s="25" t="str">
        <f t="shared" si="9"/>
        <v>0</v>
      </c>
      <c r="J46" s="25" t="str">
        <f t="shared" si="2"/>
        <v>6</v>
      </c>
      <c r="K46" s="25" t="str">
        <f t="shared" si="8"/>
        <v>1</v>
      </c>
      <c r="L46" s="25" t="str">
        <f t="shared" si="0"/>
        <v>7</v>
      </c>
      <c r="M46" s="25" t="str">
        <f t="shared" si="4"/>
        <v>11</v>
      </c>
      <c r="N46" s="25" t="str">
        <f t="shared" si="5"/>
        <v>14</v>
      </c>
      <c r="O46" s="25">
        <f t="shared" si="6"/>
        <v>30</v>
      </c>
      <c r="P46" s="25">
        <f t="shared" si="7"/>
        <v>69</v>
      </c>
      <c r="Q46" s="25">
        <v>17</v>
      </c>
    </row>
    <row r="47" spans="1:17" x14ac:dyDescent="0.15">
      <c r="A47" s="22" t="s">
        <v>360</v>
      </c>
      <c r="B47" s="22" t="s">
        <v>298</v>
      </c>
      <c r="C47" s="22" t="s">
        <v>363</v>
      </c>
      <c r="D47" s="23">
        <v>0.6</v>
      </c>
      <c r="E47" s="24">
        <v>1</v>
      </c>
      <c r="F47" s="24">
        <v>1</v>
      </c>
      <c r="G47" s="24">
        <v>1</v>
      </c>
      <c r="H47" s="25">
        <v>0</v>
      </c>
      <c r="I47" s="25" t="str">
        <f t="shared" si="9"/>
        <v>0</v>
      </c>
      <c r="J47" s="25" t="str">
        <f t="shared" si="2"/>
        <v>6</v>
      </c>
      <c r="K47" s="25" t="str">
        <f t="shared" si="8"/>
        <v>1</v>
      </c>
      <c r="L47" s="25" t="str">
        <f t="shared" si="0"/>
        <v>7</v>
      </c>
      <c r="M47" s="25" t="str">
        <f t="shared" si="4"/>
        <v>11</v>
      </c>
      <c r="N47" s="25" t="str">
        <f t="shared" si="5"/>
        <v>14</v>
      </c>
      <c r="O47" s="25">
        <f t="shared" si="6"/>
        <v>30</v>
      </c>
      <c r="P47" s="25">
        <f t="shared" si="7"/>
        <v>69</v>
      </c>
      <c r="Q47" s="25">
        <v>17</v>
      </c>
    </row>
    <row r="48" spans="1:17" x14ac:dyDescent="0.15">
      <c r="A48" s="22" t="s">
        <v>878</v>
      </c>
      <c r="B48" s="22" t="s">
        <v>308</v>
      </c>
      <c r="C48" s="22" t="s">
        <v>313</v>
      </c>
      <c r="D48" s="23">
        <v>0.38</v>
      </c>
      <c r="E48" s="24">
        <v>1</v>
      </c>
      <c r="F48" s="24">
        <v>1</v>
      </c>
      <c r="G48" s="24">
        <v>1</v>
      </c>
      <c r="H48" s="25">
        <v>1</v>
      </c>
      <c r="I48" s="25" t="str">
        <f t="shared" si="9"/>
        <v>6</v>
      </c>
      <c r="J48" s="25" t="str">
        <f t="shared" si="2"/>
        <v>6</v>
      </c>
      <c r="K48" s="25" t="str">
        <f t="shared" si="8"/>
        <v>6</v>
      </c>
      <c r="L48" s="25" t="str">
        <f t="shared" si="0"/>
        <v>7</v>
      </c>
      <c r="M48" s="25" t="str">
        <f t="shared" si="4"/>
        <v>11</v>
      </c>
      <c r="N48" s="25" t="str">
        <f t="shared" si="5"/>
        <v>14</v>
      </c>
      <c r="O48" s="25">
        <f t="shared" si="6"/>
        <v>19</v>
      </c>
      <c r="P48" s="25">
        <f t="shared" si="7"/>
        <v>69</v>
      </c>
      <c r="Q48" s="25">
        <v>17</v>
      </c>
    </row>
    <row r="49" spans="1:17" x14ac:dyDescent="0.15">
      <c r="A49" s="22" t="s">
        <v>878</v>
      </c>
      <c r="B49" s="22" t="s">
        <v>308</v>
      </c>
      <c r="C49" s="22" t="s">
        <v>311</v>
      </c>
      <c r="D49" s="23">
        <v>0.38</v>
      </c>
      <c r="E49" s="24">
        <v>1</v>
      </c>
      <c r="F49" s="24">
        <v>1</v>
      </c>
      <c r="G49" s="24">
        <v>1</v>
      </c>
      <c r="H49" s="25">
        <v>1</v>
      </c>
      <c r="I49" s="25" t="str">
        <f t="shared" si="9"/>
        <v>6</v>
      </c>
      <c r="J49" s="25" t="str">
        <f t="shared" si="2"/>
        <v>6</v>
      </c>
      <c r="K49" s="25" t="str">
        <f t="shared" si="8"/>
        <v>6</v>
      </c>
      <c r="L49" s="25" t="str">
        <f t="shared" si="0"/>
        <v>7</v>
      </c>
      <c r="M49" s="25" t="str">
        <f t="shared" si="4"/>
        <v>11</v>
      </c>
      <c r="N49" s="25" t="str">
        <f t="shared" si="5"/>
        <v>14</v>
      </c>
      <c r="O49" s="25">
        <f t="shared" si="6"/>
        <v>19</v>
      </c>
      <c r="P49" s="25">
        <f t="shared" si="7"/>
        <v>69</v>
      </c>
      <c r="Q49" s="25">
        <v>17</v>
      </c>
    </row>
    <row r="50" spans="1:17" x14ac:dyDescent="0.15">
      <c r="A50" s="22" t="s">
        <v>878</v>
      </c>
      <c r="B50" s="22" t="s">
        <v>884</v>
      </c>
      <c r="C50" s="22" t="s">
        <v>912</v>
      </c>
      <c r="D50" s="23">
        <v>0.37</v>
      </c>
      <c r="E50" s="24">
        <v>1</v>
      </c>
      <c r="F50" s="24">
        <v>1</v>
      </c>
      <c r="G50" s="24">
        <v>1</v>
      </c>
      <c r="H50" s="25">
        <v>1</v>
      </c>
      <c r="I50" s="25" t="str">
        <f t="shared" si="9"/>
        <v>6</v>
      </c>
      <c r="J50" s="25" t="str">
        <f t="shared" si="2"/>
        <v>6</v>
      </c>
      <c r="K50" s="25" t="str">
        <f t="shared" si="8"/>
        <v>6</v>
      </c>
      <c r="L50" s="25" t="str">
        <f t="shared" si="0"/>
        <v>7</v>
      </c>
      <c r="M50" s="25" t="str">
        <f t="shared" si="4"/>
        <v>11</v>
      </c>
      <c r="N50" s="25" t="str">
        <f t="shared" si="5"/>
        <v>14</v>
      </c>
      <c r="O50" s="25">
        <f t="shared" si="6"/>
        <v>18.5</v>
      </c>
      <c r="P50" s="25">
        <f t="shared" si="7"/>
        <v>68.5</v>
      </c>
      <c r="Q50" s="25">
        <v>18</v>
      </c>
    </row>
    <row r="51" spans="1:17" x14ac:dyDescent="0.15">
      <c r="A51" s="22" t="s">
        <v>878</v>
      </c>
      <c r="B51" s="22" t="s">
        <v>308</v>
      </c>
      <c r="C51" s="22" t="s">
        <v>314</v>
      </c>
      <c r="D51" s="23">
        <v>0.37</v>
      </c>
      <c r="E51" s="24">
        <v>1</v>
      </c>
      <c r="F51" s="24">
        <v>1</v>
      </c>
      <c r="G51" s="24">
        <v>1</v>
      </c>
      <c r="H51" s="25">
        <v>1</v>
      </c>
      <c r="I51" s="25" t="str">
        <f t="shared" si="9"/>
        <v>6</v>
      </c>
      <c r="J51" s="25" t="str">
        <f t="shared" si="2"/>
        <v>6</v>
      </c>
      <c r="K51" s="25" t="str">
        <f t="shared" si="8"/>
        <v>6</v>
      </c>
      <c r="L51" s="25" t="str">
        <f t="shared" si="0"/>
        <v>7</v>
      </c>
      <c r="M51" s="25" t="str">
        <f t="shared" si="4"/>
        <v>11</v>
      </c>
      <c r="N51" s="25" t="str">
        <f t="shared" si="5"/>
        <v>14</v>
      </c>
      <c r="O51" s="25">
        <f t="shared" si="6"/>
        <v>18.5</v>
      </c>
      <c r="P51" s="25">
        <f t="shared" si="7"/>
        <v>68.5</v>
      </c>
      <c r="Q51" s="25">
        <v>18</v>
      </c>
    </row>
    <row r="52" spans="1:17" x14ac:dyDescent="0.15">
      <c r="A52" s="22" t="s">
        <v>878</v>
      </c>
      <c r="B52" s="22" t="s">
        <v>347</v>
      </c>
      <c r="C52" s="22" t="s">
        <v>913</v>
      </c>
      <c r="D52" s="23">
        <v>0.37</v>
      </c>
      <c r="E52" s="24">
        <v>1</v>
      </c>
      <c r="F52" s="24">
        <v>1</v>
      </c>
      <c r="G52" s="24">
        <v>1</v>
      </c>
      <c r="H52" s="25">
        <v>1</v>
      </c>
      <c r="I52" s="25" t="str">
        <f t="shared" si="9"/>
        <v>6</v>
      </c>
      <c r="J52" s="25" t="str">
        <f t="shared" si="2"/>
        <v>6</v>
      </c>
      <c r="K52" s="25" t="str">
        <f t="shared" si="8"/>
        <v>6</v>
      </c>
      <c r="L52" s="25" t="str">
        <f t="shared" si="0"/>
        <v>7</v>
      </c>
      <c r="M52" s="25" t="str">
        <f t="shared" si="4"/>
        <v>11</v>
      </c>
      <c r="N52" s="25" t="str">
        <f t="shared" si="5"/>
        <v>14</v>
      </c>
      <c r="O52" s="25">
        <f t="shared" si="6"/>
        <v>18.5</v>
      </c>
      <c r="P52" s="25">
        <f t="shared" si="7"/>
        <v>68.5</v>
      </c>
      <c r="Q52" s="25">
        <v>18</v>
      </c>
    </row>
    <row r="53" spans="1:17" x14ac:dyDescent="0.15">
      <c r="A53" s="22" t="s">
        <v>878</v>
      </c>
      <c r="B53" s="22" t="s">
        <v>884</v>
      </c>
      <c r="C53" s="42" t="s">
        <v>914</v>
      </c>
      <c r="D53" s="23">
        <v>0.37</v>
      </c>
      <c r="E53" s="24">
        <v>1</v>
      </c>
      <c r="F53" s="24">
        <v>1</v>
      </c>
      <c r="G53" s="24">
        <v>1</v>
      </c>
      <c r="H53" s="25">
        <v>1</v>
      </c>
      <c r="I53" s="25" t="str">
        <f t="shared" si="9"/>
        <v>6</v>
      </c>
      <c r="J53" s="25" t="str">
        <f t="shared" si="2"/>
        <v>6</v>
      </c>
      <c r="K53" s="25" t="str">
        <f t="shared" si="8"/>
        <v>6</v>
      </c>
      <c r="L53" s="25" t="str">
        <f t="shared" si="0"/>
        <v>7</v>
      </c>
      <c r="M53" s="25" t="str">
        <f t="shared" si="4"/>
        <v>11</v>
      </c>
      <c r="N53" s="25" t="str">
        <f t="shared" si="5"/>
        <v>14</v>
      </c>
      <c r="O53" s="25">
        <f t="shared" si="6"/>
        <v>18.5</v>
      </c>
      <c r="P53" s="25">
        <f t="shared" si="7"/>
        <v>68.5</v>
      </c>
      <c r="Q53" s="25">
        <v>18</v>
      </c>
    </row>
    <row r="54" spans="1:17" x14ac:dyDescent="0.15">
      <c r="A54" s="22" t="s">
        <v>878</v>
      </c>
      <c r="B54" s="22" t="s">
        <v>347</v>
      </c>
      <c r="C54" s="22" t="s">
        <v>915</v>
      </c>
      <c r="D54" s="23">
        <v>0.37</v>
      </c>
      <c r="E54" s="24">
        <v>1</v>
      </c>
      <c r="F54" s="24">
        <v>1</v>
      </c>
      <c r="G54" s="24">
        <v>1</v>
      </c>
      <c r="H54" s="25">
        <v>1</v>
      </c>
      <c r="I54" s="25" t="str">
        <f t="shared" si="9"/>
        <v>6</v>
      </c>
      <c r="J54" s="25" t="str">
        <f t="shared" si="2"/>
        <v>6</v>
      </c>
      <c r="K54" s="25" t="str">
        <f t="shared" si="8"/>
        <v>6</v>
      </c>
      <c r="L54" s="25" t="str">
        <f t="shared" si="0"/>
        <v>7</v>
      </c>
      <c r="M54" s="25" t="str">
        <f t="shared" si="4"/>
        <v>11</v>
      </c>
      <c r="N54" s="25" t="str">
        <f t="shared" si="5"/>
        <v>14</v>
      </c>
      <c r="O54" s="25">
        <f t="shared" si="6"/>
        <v>18.5</v>
      </c>
      <c r="P54" s="25">
        <f t="shared" si="7"/>
        <v>68.5</v>
      </c>
      <c r="Q54" s="25">
        <v>18</v>
      </c>
    </row>
    <row r="55" spans="1:17" x14ac:dyDescent="0.15">
      <c r="A55" s="22" t="s">
        <v>878</v>
      </c>
      <c r="B55" s="22" t="s">
        <v>884</v>
      </c>
      <c r="C55" s="22" t="s">
        <v>350</v>
      </c>
      <c r="D55" s="36">
        <v>0.36</v>
      </c>
      <c r="E55" s="24">
        <v>1</v>
      </c>
      <c r="F55" s="24">
        <v>1</v>
      </c>
      <c r="G55" s="24">
        <v>1</v>
      </c>
      <c r="H55" s="25">
        <v>1</v>
      </c>
      <c r="I55" s="25" t="str">
        <f t="shared" si="9"/>
        <v>6</v>
      </c>
      <c r="J55" s="25" t="str">
        <f t="shared" si="2"/>
        <v>6</v>
      </c>
      <c r="K55" s="25">
        <v>6</v>
      </c>
      <c r="L55" s="25" t="str">
        <f t="shared" si="0"/>
        <v>7</v>
      </c>
      <c r="M55" s="25" t="str">
        <f t="shared" si="4"/>
        <v>11</v>
      </c>
      <c r="N55" s="25" t="str">
        <f t="shared" si="5"/>
        <v>14</v>
      </c>
      <c r="O55" s="25">
        <f t="shared" si="6"/>
        <v>18</v>
      </c>
      <c r="P55" s="25">
        <f t="shared" si="7"/>
        <v>68</v>
      </c>
      <c r="Q55" s="25">
        <v>19</v>
      </c>
    </row>
    <row r="56" spans="1:17" x14ac:dyDescent="0.15">
      <c r="A56" s="22" t="s">
        <v>732</v>
      </c>
      <c r="B56" s="27" t="s">
        <v>732</v>
      </c>
      <c r="C56" s="22" t="s">
        <v>916</v>
      </c>
      <c r="D56" s="23">
        <v>0.35</v>
      </c>
      <c r="E56" s="24">
        <v>1</v>
      </c>
      <c r="F56" s="24">
        <v>1</v>
      </c>
      <c r="G56" s="24">
        <v>1</v>
      </c>
      <c r="H56" s="25">
        <v>1</v>
      </c>
      <c r="I56" s="25" t="str">
        <f t="shared" si="9"/>
        <v>6</v>
      </c>
      <c r="J56" s="25" t="str">
        <f t="shared" si="2"/>
        <v>6</v>
      </c>
      <c r="K56" s="25" t="str">
        <f t="shared" ref="K56:K119" si="10">IF(H56=0,"1",IF(H56=0.5,"3","6"))</f>
        <v>6</v>
      </c>
      <c r="L56" s="25" t="str">
        <f t="shared" si="0"/>
        <v>7</v>
      </c>
      <c r="M56" s="25" t="str">
        <f t="shared" si="4"/>
        <v>11</v>
      </c>
      <c r="N56" s="25" t="str">
        <f t="shared" si="5"/>
        <v>14</v>
      </c>
      <c r="O56" s="25">
        <f t="shared" si="6"/>
        <v>17.5</v>
      </c>
      <c r="P56" s="25">
        <f t="shared" si="7"/>
        <v>67.5</v>
      </c>
      <c r="Q56" s="25">
        <v>20</v>
      </c>
    </row>
    <row r="57" spans="1:17" x14ac:dyDescent="0.15">
      <c r="A57" s="22" t="s">
        <v>206</v>
      </c>
      <c r="B57" s="22" t="s">
        <v>206</v>
      </c>
      <c r="C57" s="22" t="s">
        <v>917</v>
      </c>
      <c r="D57" s="23">
        <v>0.7</v>
      </c>
      <c r="E57" s="24">
        <v>1</v>
      </c>
      <c r="F57" s="24">
        <v>1</v>
      </c>
      <c r="G57" s="24">
        <v>0</v>
      </c>
      <c r="H57" s="25">
        <v>0</v>
      </c>
      <c r="I57" s="25" t="str">
        <f t="shared" si="9"/>
        <v>0</v>
      </c>
      <c r="J57" s="25" t="str">
        <f t="shared" si="2"/>
        <v>6</v>
      </c>
      <c r="K57" s="25" t="str">
        <f t="shared" si="10"/>
        <v>1</v>
      </c>
      <c r="L57" s="25" t="str">
        <f t="shared" si="0"/>
        <v>0</v>
      </c>
      <c r="M57" s="25" t="str">
        <f t="shared" si="4"/>
        <v>11</v>
      </c>
      <c r="N57" s="25" t="str">
        <f t="shared" si="5"/>
        <v>14</v>
      </c>
      <c r="O57" s="25">
        <f t="shared" si="6"/>
        <v>35</v>
      </c>
      <c r="P57" s="25">
        <f t="shared" si="7"/>
        <v>67</v>
      </c>
      <c r="Q57" s="25">
        <v>21</v>
      </c>
    </row>
    <row r="58" spans="1:17" x14ac:dyDescent="0.15">
      <c r="A58" s="22" t="s">
        <v>206</v>
      </c>
      <c r="B58" s="22" t="s">
        <v>742</v>
      </c>
      <c r="C58" s="22" t="s">
        <v>918</v>
      </c>
      <c r="D58" s="23">
        <v>0.55000000000000004</v>
      </c>
      <c r="E58" s="24">
        <v>1</v>
      </c>
      <c r="F58" s="24">
        <v>1</v>
      </c>
      <c r="G58" s="24">
        <v>1</v>
      </c>
      <c r="H58" s="25">
        <v>0</v>
      </c>
      <c r="I58" s="25" t="str">
        <f t="shared" si="9"/>
        <v>0</v>
      </c>
      <c r="J58" s="25" t="str">
        <f t="shared" si="2"/>
        <v>6</v>
      </c>
      <c r="K58" s="25" t="str">
        <f t="shared" si="10"/>
        <v>1</v>
      </c>
      <c r="L58" s="25" t="str">
        <f t="shared" si="0"/>
        <v>7</v>
      </c>
      <c r="M58" s="25" t="str">
        <f t="shared" si="4"/>
        <v>11</v>
      </c>
      <c r="N58" s="25" t="str">
        <f t="shared" si="5"/>
        <v>14</v>
      </c>
      <c r="O58" s="25">
        <f t="shared" si="6"/>
        <v>27.500000000000004</v>
      </c>
      <c r="P58" s="25">
        <f t="shared" si="7"/>
        <v>66.5</v>
      </c>
      <c r="Q58" s="25">
        <v>22</v>
      </c>
    </row>
    <row r="59" spans="1:17" x14ac:dyDescent="0.15">
      <c r="A59" s="22" t="s">
        <v>206</v>
      </c>
      <c r="B59" s="22" t="s">
        <v>206</v>
      </c>
      <c r="C59" s="22" t="s">
        <v>919</v>
      </c>
      <c r="D59" s="23">
        <v>0.55000000000000004</v>
      </c>
      <c r="E59" s="24">
        <v>1</v>
      </c>
      <c r="F59" s="24">
        <v>1</v>
      </c>
      <c r="G59" s="24">
        <v>1</v>
      </c>
      <c r="H59" s="25">
        <v>0</v>
      </c>
      <c r="I59" s="25" t="str">
        <f t="shared" si="9"/>
        <v>0</v>
      </c>
      <c r="J59" s="25" t="str">
        <f t="shared" si="2"/>
        <v>6</v>
      </c>
      <c r="K59" s="25" t="str">
        <f t="shared" si="10"/>
        <v>1</v>
      </c>
      <c r="L59" s="25" t="str">
        <f t="shared" si="0"/>
        <v>7</v>
      </c>
      <c r="M59" s="25" t="str">
        <f t="shared" si="4"/>
        <v>11</v>
      </c>
      <c r="N59" s="25" t="str">
        <f t="shared" si="5"/>
        <v>14</v>
      </c>
      <c r="O59" s="25">
        <f t="shared" si="6"/>
        <v>27.500000000000004</v>
      </c>
      <c r="P59" s="25">
        <f t="shared" si="7"/>
        <v>66.5</v>
      </c>
      <c r="Q59" s="25">
        <v>22</v>
      </c>
    </row>
    <row r="60" spans="1:17" x14ac:dyDescent="0.15">
      <c r="A60" s="22" t="s">
        <v>206</v>
      </c>
      <c r="B60" s="22" t="s">
        <v>206</v>
      </c>
      <c r="C60" s="22" t="s">
        <v>796</v>
      </c>
      <c r="D60" s="23">
        <v>0.55000000000000004</v>
      </c>
      <c r="E60" s="24">
        <v>1</v>
      </c>
      <c r="F60" s="24">
        <v>1</v>
      </c>
      <c r="G60" s="24">
        <v>1</v>
      </c>
      <c r="H60" s="25">
        <v>0</v>
      </c>
      <c r="I60" s="25" t="str">
        <f t="shared" si="9"/>
        <v>0</v>
      </c>
      <c r="J60" s="25" t="str">
        <f t="shared" si="2"/>
        <v>6</v>
      </c>
      <c r="K60" s="25" t="str">
        <f t="shared" si="10"/>
        <v>1</v>
      </c>
      <c r="L60" s="25" t="str">
        <f t="shared" si="0"/>
        <v>7</v>
      </c>
      <c r="M60" s="25" t="str">
        <f t="shared" si="4"/>
        <v>11</v>
      </c>
      <c r="N60" s="25" t="str">
        <f t="shared" si="5"/>
        <v>14</v>
      </c>
      <c r="O60" s="25">
        <f t="shared" si="6"/>
        <v>27.500000000000004</v>
      </c>
      <c r="P60" s="25">
        <f t="shared" si="7"/>
        <v>66.5</v>
      </c>
      <c r="Q60" s="25">
        <v>22</v>
      </c>
    </row>
    <row r="61" spans="1:17" x14ac:dyDescent="0.15">
      <c r="A61" s="24" t="s">
        <v>492</v>
      </c>
      <c r="B61" s="24" t="s">
        <v>493</v>
      </c>
      <c r="C61" s="24" t="s">
        <v>920</v>
      </c>
      <c r="D61" s="23">
        <v>0.55000000000000004</v>
      </c>
      <c r="E61" s="24">
        <v>1</v>
      </c>
      <c r="F61" s="24">
        <v>1</v>
      </c>
      <c r="G61" s="24">
        <v>1</v>
      </c>
      <c r="H61" s="25">
        <v>0</v>
      </c>
      <c r="I61" s="25" t="str">
        <f t="shared" si="9"/>
        <v>0</v>
      </c>
      <c r="J61" s="25" t="str">
        <f t="shared" si="2"/>
        <v>6</v>
      </c>
      <c r="K61" s="25" t="str">
        <f t="shared" si="10"/>
        <v>1</v>
      </c>
      <c r="L61" s="25" t="str">
        <f t="shared" si="0"/>
        <v>7</v>
      </c>
      <c r="M61" s="25" t="str">
        <f t="shared" si="4"/>
        <v>11</v>
      </c>
      <c r="N61" s="25" t="str">
        <f t="shared" si="5"/>
        <v>14</v>
      </c>
      <c r="O61" s="25">
        <f t="shared" si="6"/>
        <v>27.500000000000004</v>
      </c>
      <c r="P61" s="25">
        <f t="shared" si="7"/>
        <v>66.5</v>
      </c>
      <c r="Q61" s="25">
        <v>22</v>
      </c>
    </row>
    <row r="62" spans="1:17" x14ac:dyDescent="0.15">
      <c r="A62" s="24" t="s">
        <v>492</v>
      </c>
      <c r="B62" s="24" t="s">
        <v>493</v>
      </c>
      <c r="C62" s="24" t="s">
        <v>921</v>
      </c>
      <c r="D62" s="23">
        <v>0.55000000000000004</v>
      </c>
      <c r="E62" s="24">
        <v>1</v>
      </c>
      <c r="F62" s="24">
        <v>1</v>
      </c>
      <c r="G62" s="24">
        <v>1</v>
      </c>
      <c r="H62" s="25">
        <v>0</v>
      </c>
      <c r="I62" s="25" t="str">
        <f t="shared" si="9"/>
        <v>0</v>
      </c>
      <c r="J62" s="25" t="str">
        <f t="shared" si="2"/>
        <v>6</v>
      </c>
      <c r="K62" s="25" t="str">
        <f t="shared" si="10"/>
        <v>1</v>
      </c>
      <c r="L62" s="25" t="str">
        <f t="shared" si="0"/>
        <v>7</v>
      </c>
      <c r="M62" s="25" t="str">
        <f t="shared" si="4"/>
        <v>11</v>
      </c>
      <c r="N62" s="25" t="str">
        <f t="shared" si="5"/>
        <v>14</v>
      </c>
      <c r="O62" s="25">
        <f t="shared" si="6"/>
        <v>27.500000000000004</v>
      </c>
      <c r="P62" s="25">
        <f t="shared" si="7"/>
        <v>66.5</v>
      </c>
      <c r="Q62" s="25">
        <v>22</v>
      </c>
    </row>
    <row r="63" spans="1:17" x14ac:dyDescent="0.15">
      <c r="A63" s="22" t="s">
        <v>400</v>
      </c>
      <c r="B63" s="22" t="s">
        <v>414</v>
      </c>
      <c r="C63" s="22" t="s">
        <v>432</v>
      </c>
      <c r="D63" s="23">
        <v>0.55000000000000004</v>
      </c>
      <c r="E63" s="24">
        <v>1</v>
      </c>
      <c r="F63" s="24">
        <v>1</v>
      </c>
      <c r="G63" s="24">
        <v>1</v>
      </c>
      <c r="H63" s="25">
        <v>0</v>
      </c>
      <c r="I63" s="25" t="str">
        <f t="shared" si="9"/>
        <v>0</v>
      </c>
      <c r="J63" s="25" t="str">
        <f t="shared" si="2"/>
        <v>6</v>
      </c>
      <c r="K63" s="25" t="str">
        <f t="shared" si="10"/>
        <v>1</v>
      </c>
      <c r="L63" s="25" t="str">
        <f t="shared" si="0"/>
        <v>7</v>
      </c>
      <c r="M63" s="25" t="str">
        <f t="shared" si="4"/>
        <v>11</v>
      </c>
      <c r="N63" s="25" t="str">
        <f t="shared" si="5"/>
        <v>14</v>
      </c>
      <c r="O63" s="25">
        <f t="shared" si="6"/>
        <v>27.500000000000004</v>
      </c>
      <c r="P63" s="25">
        <f t="shared" si="7"/>
        <v>66.5</v>
      </c>
      <c r="Q63" s="25">
        <v>22</v>
      </c>
    </row>
    <row r="64" spans="1:17" ht="15" x14ac:dyDescent="0.15">
      <c r="A64" s="43" t="s">
        <v>254</v>
      </c>
      <c r="B64" s="43" t="s">
        <v>255</v>
      </c>
      <c r="C64" s="43" t="s">
        <v>922</v>
      </c>
      <c r="D64" s="44">
        <v>0.32</v>
      </c>
      <c r="E64" s="43">
        <v>1</v>
      </c>
      <c r="F64" s="43">
        <v>1</v>
      </c>
      <c r="G64" s="43">
        <v>1</v>
      </c>
      <c r="H64" s="45">
        <v>1</v>
      </c>
      <c r="I64" s="46" t="str">
        <f t="shared" si="9"/>
        <v>6</v>
      </c>
      <c r="J64" s="46" t="str">
        <f t="shared" si="2"/>
        <v>6</v>
      </c>
      <c r="K64" s="46" t="str">
        <f t="shared" si="10"/>
        <v>6</v>
      </c>
      <c r="L64" s="46" t="str">
        <f t="shared" si="0"/>
        <v>7</v>
      </c>
      <c r="M64" s="46" t="str">
        <f t="shared" si="4"/>
        <v>11</v>
      </c>
      <c r="N64" s="46" t="str">
        <f t="shared" si="5"/>
        <v>14</v>
      </c>
      <c r="O64" s="46">
        <f t="shared" si="6"/>
        <v>16</v>
      </c>
      <c r="P64" s="46">
        <f t="shared" si="7"/>
        <v>66</v>
      </c>
      <c r="Q64" s="25">
        <v>23</v>
      </c>
    </row>
    <row r="65" spans="1:17" ht="15" x14ac:dyDescent="0.15">
      <c r="A65" s="43" t="s">
        <v>254</v>
      </c>
      <c r="B65" s="43" t="s">
        <v>255</v>
      </c>
      <c r="C65" s="43" t="s">
        <v>923</v>
      </c>
      <c r="D65" s="44">
        <v>0.6</v>
      </c>
      <c r="E65" s="43">
        <v>1</v>
      </c>
      <c r="F65" s="43">
        <v>0</v>
      </c>
      <c r="G65" s="43">
        <v>1</v>
      </c>
      <c r="H65" s="45">
        <v>1</v>
      </c>
      <c r="I65" s="46" t="str">
        <f t="shared" si="9"/>
        <v>6</v>
      </c>
      <c r="J65" s="46" t="str">
        <f t="shared" si="2"/>
        <v>6</v>
      </c>
      <c r="K65" s="46" t="str">
        <f t="shared" si="10"/>
        <v>6</v>
      </c>
      <c r="L65" s="46" t="str">
        <f t="shared" si="0"/>
        <v>7</v>
      </c>
      <c r="M65" s="46" t="str">
        <f t="shared" si="4"/>
        <v>11</v>
      </c>
      <c r="N65" s="46" t="str">
        <f t="shared" si="5"/>
        <v>0</v>
      </c>
      <c r="O65" s="46">
        <f t="shared" si="6"/>
        <v>30</v>
      </c>
      <c r="P65" s="46">
        <f t="shared" si="7"/>
        <v>66</v>
      </c>
      <c r="Q65" s="25">
        <v>23</v>
      </c>
    </row>
    <row r="66" spans="1:17" ht="15" x14ac:dyDescent="0.15">
      <c r="A66" s="43" t="s">
        <v>254</v>
      </c>
      <c r="B66" s="43" t="s">
        <v>255</v>
      </c>
      <c r="C66" s="43" t="s">
        <v>924</v>
      </c>
      <c r="D66" s="44">
        <v>0.32</v>
      </c>
      <c r="E66" s="43">
        <v>1</v>
      </c>
      <c r="F66" s="43">
        <v>1</v>
      </c>
      <c r="G66" s="43">
        <v>1</v>
      </c>
      <c r="H66" s="45">
        <v>1</v>
      </c>
      <c r="I66" s="46" t="str">
        <f t="shared" si="9"/>
        <v>6</v>
      </c>
      <c r="J66" s="46" t="str">
        <f t="shared" si="2"/>
        <v>6</v>
      </c>
      <c r="K66" s="46" t="str">
        <f t="shared" si="10"/>
        <v>6</v>
      </c>
      <c r="L66" s="46" t="str">
        <f t="shared" ref="L66:L129" si="11">IF(G66=1,"7","0")</f>
        <v>7</v>
      </c>
      <c r="M66" s="46" t="str">
        <f t="shared" si="4"/>
        <v>11</v>
      </c>
      <c r="N66" s="46" t="str">
        <f t="shared" si="5"/>
        <v>14</v>
      </c>
      <c r="O66" s="46">
        <f t="shared" si="6"/>
        <v>16</v>
      </c>
      <c r="P66" s="46">
        <f t="shared" si="7"/>
        <v>66</v>
      </c>
      <c r="Q66" s="25">
        <v>23</v>
      </c>
    </row>
    <row r="67" spans="1:17" x14ac:dyDescent="0.15">
      <c r="A67" s="22" t="s">
        <v>878</v>
      </c>
      <c r="B67" s="22" t="s">
        <v>884</v>
      </c>
      <c r="C67" s="22" t="s">
        <v>925</v>
      </c>
      <c r="D67" s="23">
        <v>0.45</v>
      </c>
      <c r="E67" s="24">
        <v>1</v>
      </c>
      <c r="F67" s="24">
        <v>1</v>
      </c>
      <c r="G67" s="24">
        <v>0</v>
      </c>
      <c r="H67" s="25">
        <v>1</v>
      </c>
      <c r="I67" s="25" t="str">
        <f t="shared" si="9"/>
        <v>6</v>
      </c>
      <c r="J67" s="25" t="str">
        <f t="shared" ref="J67:J130" si="12">IF(E67=1,"6","0")</f>
        <v>6</v>
      </c>
      <c r="K67" s="25" t="str">
        <f t="shared" si="10"/>
        <v>6</v>
      </c>
      <c r="L67" s="25" t="str">
        <f t="shared" si="11"/>
        <v>0</v>
      </c>
      <c r="M67" s="25" t="str">
        <f t="shared" ref="M67:M130" si="13">IF(E67=1,"11","0")</f>
        <v>11</v>
      </c>
      <c r="N67" s="25" t="str">
        <f t="shared" ref="N67:N130" si="14">IF(F67=1,"14","0")</f>
        <v>14</v>
      </c>
      <c r="O67" s="25">
        <f t="shared" ref="O67:O130" si="15">(0.5*D67)*100</f>
        <v>22.5</v>
      </c>
      <c r="P67" s="25">
        <f t="shared" ref="P67:P130" si="16">O67+I67+J67+K67+L67+M67+N67</f>
        <v>65.5</v>
      </c>
      <c r="Q67" s="26">
        <v>24</v>
      </c>
    </row>
    <row r="68" spans="1:17" x14ac:dyDescent="0.15">
      <c r="A68" s="24" t="s">
        <v>878</v>
      </c>
      <c r="B68" s="24" t="s">
        <v>308</v>
      </c>
      <c r="C68" s="24" t="s">
        <v>323</v>
      </c>
      <c r="D68" s="23">
        <v>0.31</v>
      </c>
      <c r="E68" s="24">
        <v>1</v>
      </c>
      <c r="F68" s="24">
        <v>1</v>
      </c>
      <c r="G68" s="24">
        <v>1</v>
      </c>
      <c r="H68" s="25">
        <v>1</v>
      </c>
      <c r="I68" s="25" t="str">
        <f t="shared" si="9"/>
        <v>6</v>
      </c>
      <c r="J68" s="25" t="str">
        <f t="shared" si="12"/>
        <v>6</v>
      </c>
      <c r="K68" s="25" t="str">
        <f t="shared" si="10"/>
        <v>6</v>
      </c>
      <c r="L68" s="25" t="str">
        <f t="shared" si="11"/>
        <v>7</v>
      </c>
      <c r="M68" s="25" t="str">
        <f t="shared" si="13"/>
        <v>11</v>
      </c>
      <c r="N68" s="25" t="str">
        <f t="shared" si="14"/>
        <v>14</v>
      </c>
      <c r="O68" s="25">
        <f t="shared" si="15"/>
        <v>15.5</v>
      </c>
      <c r="P68" s="25">
        <f t="shared" si="16"/>
        <v>65.5</v>
      </c>
      <c r="Q68" s="26">
        <v>24</v>
      </c>
    </row>
    <row r="69" spans="1:17" x14ac:dyDescent="0.15">
      <c r="A69" s="22" t="s">
        <v>878</v>
      </c>
      <c r="B69" s="22" t="s">
        <v>308</v>
      </c>
      <c r="C69" s="22" t="s">
        <v>325</v>
      </c>
      <c r="D69" s="23">
        <v>0.31</v>
      </c>
      <c r="E69" s="24">
        <v>1</v>
      </c>
      <c r="F69" s="24">
        <v>1</v>
      </c>
      <c r="G69" s="24">
        <v>1</v>
      </c>
      <c r="H69" s="25">
        <v>1</v>
      </c>
      <c r="I69" s="25" t="str">
        <f t="shared" si="9"/>
        <v>6</v>
      </c>
      <c r="J69" s="25" t="str">
        <f t="shared" si="12"/>
        <v>6</v>
      </c>
      <c r="K69" s="25" t="str">
        <f t="shared" si="10"/>
        <v>6</v>
      </c>
      <c r="L69" s="25" t="str">
        <f t="shared" si="11"/>
        <v>7</v>
      </c>
      <c r="M69" s="25" t="str">
        <f t="shared" si="13"/>
        <v>11</v>
      </c>
      <c r="N69" s="25" t="str">
        <f t="shared" si="14"/>
        <v>14</v>
      </c>
      <c r="O69" s="25">
        <f t="shared" si="15"/>
        <v>15.5</v>
      </c>
      <c r="P69" s="25">
        <f t="shared" si="16"/>
        <v>65.5</v>
      </c>
      <c r="Q69" s="26">
        <v>24</v>
      </c>
    </row>
    <row r="70" spans="1:17" x14ac:dyDescent="0.15">
      <c r="A70" s="22" t="s">
        <v>206</v>
      </c>
      <c r="B70" s="22" t="s">
        <v>206</v>
      </c>
      <c r="C70" s="22" t="s">
        <v>783</v>
      </c>
      <c r="D70" s="23">
        <v>0.65</v>
      </c>
      <c r="E70" s="24">
        <v>1</v>
      </c>
      <c r="F70" s="24">
        <v>1</v>
      </c>
      <c r="G70" s="24">
        <v>0</v>
      </c>
      <c r="H70" s="25">
        <v>0</v>
      </c>
      <c r="I70" s="25" t="str">
        <f t="shared" si="9"/>
        <v>0</v>
      </c>
      <c r="J70" s="25" t="str">
        <f t="shared" si="12"/>
        <v>6</v>
      </c>
      <c r="K70" s="25" t="str">
        <f t="shared" si="10"/>
        <v>1</v>
      </c>
      <c r="L70" s="25" t="str">
        <f t="shared" si="11"/>
        <v>0</v>
      </c>
      <c r="M70" s="25" t="str">
        <f t="shared" si="13"/>
        <v>11</v>
      </c>
      <c r="N70" s="25" t="str">
        <f t="shared" si="14"/>
        <v>14</v>
      </c>
      <c r="O70" s="25">
        <f t="shared" si="15"/>
        <v>32.5</v>
      </c>
      <c r="P70" s="25">
        <f t="shared" si="16"/>
        <v>64.5</v>
      </c>
      <c r="Q70" s="26">
        <v>24</v>
      </c>
    </row>
    <row r="71" spans="1:17" x14ac:dyDescent="0.15">
      <c r="A71" s="22" t="s">
        <v>880</v>
      </c>
      <c r="B71" s="41" t="s">
        <v>225</v>
      </c>
      <c r="C71" s="41" t="s">
        <v>926</v>
      </c>
      <c r="D71" s="47">
        <v>0.69</v>
      </c>
      <c r="E71" s="41">
        <v>1</v>
      </c>
      <c r="F71" s="41">
        <v>0</v>
      </c>
      <c r="G71" s="41">
        <v>1</v>
      </c>
      <c r="H71" s="25">
        <v>0.5</v>
      </c>
      <c r="I71" s="25" t="str">
        <f t="shared" si="9"/>
        <v>3</v>
      </c>
      <c r="J71" s="25" t="str">
        <f t="shared" si="12"/>
        <v>6</v>
      </c>
      <c r="K71" s="25" t="str">
        <f t="shared" si="10"/>
        <v>3</v>
      </c>
      <c r="L71" s="25" t="str">
        <f t="shared" si="11"/>
        <v>7</v>
      </c>
      <c r="M71" s="25" t="str">
        <f t="shared" si="13"/>
        <v>11</v>
      </c>
      <c r="N71" s="25" t="str">
        <f t="shared" si="14"/>
        <v>0</v>
      </c>
      <c r="O71" s="25">
        <f t="shared" si="15"/>
        <v>34.5</v>
      </c>
      <c r="P71" s="25">
        <f t="shared" si="16"/>
        <v>64.5</v>
      </c>
      <c r="Q71" s="26">
        <v>24</v>
      </c>
    </row>
    <row r="72" spans="1:17" x14ac:dyDescent="0.15">
      <c r="A72" s="22" t="s">
        <v>360</v>
      </c>
      <c r="B72" s="22" t="s">
        <v>298</v>
      </c>
      <c r="C72" s="22" t="s">
        <v>367</v>
      </c>
      <c r="D72" s="23">
        <v>0.65</v>
      </c>
      <c r="E72" s="24">
        <v>1</v>
      </c>
      <c r="F72" s="24">
        <v>1</v>
      </c>
      <c r="G72" s="24">
        <v>0</v>
      </c>
      <c r="H72" s="25">
        <v>0</v>
      </c>
      <c r="I72" s="25" t="str">
        <f t="shared" si="9"/>
        <v>0</v>
      </c>
      <c r="J72" s="25" t="str">
        <f t="shared" si="12"/>
        <v>6</v>
      </c>
      <c r="K72" s="25" t="str">
        <f t="shared" si="10"/>
        <v>1</v>
      </c>
      <c r="L72" s="25" t="str">
        <f t="shared" si="11"/>
        <v>0</v>
      </c>
      <c r="M72" s="25" t="str">
        <f t="shared" si="13"/>
        <v>11</v>
      </c>
      <c r="N72" s="25" t="str">
        <f t="shared" si="14"/>
        <v>14</v>
      </c>
      <c r="O72" s="25">
        <f t="shared" si="15"/>
        <v>32.5</v>
      </c>
      <c r="P72" s="25">
        <f t="shared" si="16"/>
        <v>64.5</v>
      </c>
      <c r="Q72" s="26">
        <v>24</v>
      </c>
    </row>
    <row r="73" spans="1:17" x14ac:dyDescent="0.15">
      <c r="A73" s="22" t="s">
        <v>206</v>
      </c>
      <c r="B73" s="22" t="s">
        <v>206</v>
      </c>
      <c r="C73" s="22" t="s">
        <v>791</v>
      </c>
      <c r="D73" s="23">
        <v>0.5</v>
      </c>
      <c r="E73" s="24">
        <v>1</v>
      </c>
      <c r="F73" s="24">
        <v>1</v>
      </c>
      <c r="G73" s="24">
        <v>1</v>
      </c>
      <c r="H73" s="25">
        <v>0</v>
      </c>
      <c r="I73" s="25" t="str">
        <f t="shared" si="9"/>
        <v>0</v>
      </c>
      <c r="J73" s="25" t="str">
        <f t="shared" si="12"/>
        <v>6</v>
      </c>
      <c r="K73" s="25" t="str">
        <f t="shared" si="10"/>
        <v>1</v>
      </c>
      <c r="L73" s="25" t="str">
        <f t="shared" si="11"/>
        <v>7</v>
      </c>
      <c r="M73" s="25" t="str">
        <f t="shared" si="13"/>
        <v>11</v>
      </c>
      <c r="N73" s="25" t="str">
        <f t="shared" si="14"/>
        <v>14</v>
      </c>
      <c r="O73" s="25">
        <f t="shared" si="15"/>
        <v>25</v>
      </c>
      <c r="P73" s="25">
        <f t="shared" si="16"/>
        <v>64</v>
      </c>
      <c r="Q73" s="26">
        <v>25</v>
      </c>
    </row>
    <row r="74" spans="1:17" x14ac:dyDescent="0.15">
      <c r="A74" s="24" t="s">
        <v>206</v>
      </c>
      <c r="B74" s="24" t="s">
        <v>206</v>
      </c>
      <c r="C74" s="24" t="s">
        <v>797</v>
      </c>
      <c r="D74" s="23">
        <v>0.5</v>
      </c>
      <c r="E74" s="24">
        <v>1</v>
      </c>
      <c r="F74" s="24">
        <v>1</v>
      </c>
      <c r="G74" s="24">
        <v>1</v>
      </c>
      <c r="H74" s="25">
        <v>0</v>
      </c>
      <c r="I74" s="25" t="str">
        <f t="shared" si="9"/>
        <v>0</v>
      </c>
      <c r="J74" s="25" t="str">
        <f t="shared" si="12"/>
        <v>6</v>
      </c>
      <c r="K74" s="25" t="str">
        <f t="shared" si="10"/>
        <v>1</v>
      </c>
      <c r="L74" s="25" t="str">
        <f t="shared" si="11"/>
        <v>7</v>
      </c>
      <c r="M74" s="25" t="str">
        <f t="shared" si="13"/>
        <v>11</v>
      </c>
      <c r="N74" s="25" t="str">
        <f t="shared" si="14"/>
        <v>14</v>
      </c>
      <c r="O74" s="25">
        <f t="shared" si="15"/>
        <v>25</v>
      </c>
      <c r="P74" s="25">
        <f t="shared" si="16"/>
        <v>64</v>
      </c>
      <c r="Q74" s="26">
        <v>25</v>
      </c>
    </row>
    <row r="75" spans="1:17" x14ac:dyDescent="0.15">
      <c r="A75" s="22" t="s">
        <v>880</v>
      </c>
      <c r="B75" s="22" t="s">
        <v>235</v>
      </c>
      <c r="C75" s="22" t="s">
        <v>927</v>
      </c>
      <c r="D75" s="23">
        <v>0.54</v>
      </c>
      <c r="E75" s="24">
        <v>1</v>
      </c>
      <c r="F75" s="24">
        <v>1</v>
      </c>
      <c r="G75" s="24">
        <v>0</v>
      </c>
      <c r="H75" s="25">
        <v>0.5</v>
      </c>
      <c r="I75" s="25" t="str">
        <f t="shared" si="9"/>
        <v>3</v>
      </c>
      <c r="J75" s="25" t="str">
        <f t="shared" si="12"/>
        <v>6</v>
      </c>
      <c r="K75" s="25" t="str">
        <f t="shared" si="10"/>
        <v>3</v>
      </c>
      <c r="L75" s="25" t="str">
        <f t="shared" si="11"/>
        <v>0</v>
      </c>
      <c r="M75" s="25" t="str">
        <f t="shared" si="13"/>
        <v>11</v>
      </c>
      <c r="N75" s="25" t="str">
        <f t="shared" si="14"/>
        <v>14</v>
      </c>
      <c r="O75" s="25">
        <f t="shared" si="15"/>
        <v>27</v>
      </c>
      <c r="P75" s="25">
        <f t="shared" si="16"/>
        <v>64</v>
      </c>
      <c r="Q75" s="26">
        <v>25</v>
      </c>
    </row>
    <row r="76" spans="1:17" x14ac:dyDescent="0.15">
      <c r="A76" s="22" t="s">
        <v>880</v>
      </c>
      <c r="B76" s="22" t="s">
        <v>235</v>
      </c>
      <c r="C76" s="22" t="s">
        <v>928</v>
      </c>
      <c r="D76" s="23">
        <v>0.68</v>
      </c>
      <c r="E76" s="24">
        <v>1</v>
      </c>
      <c r="F76" s="24">
        <v>0</v>
      </c>
      <c r="G76" s="24">
        <v>1</v>
      </c>
      <c r="H76" s="25">
        <v>0.5</v>
      </c>
      <c r="I76" s="25" t="str">
        <f t="shared" si="9"/>
        <v>3</v>
      </c>
      <c r="J76" s="25" t="str">
        <f t="shared" si="12"/>
        <v>6</v>
      </c>
      <c r="K76" s="25" t="str">
        <f t="shared" si="10"/>
        <v>3</v>
      </c>
      <c r="L76" s="25" t="str">
        <f t="shared" si="11"/>
        <v>7</v>
      </c>
      <c r="M76" s="25" t="str">
        <f t="shared" si="13"/>
        <v>11</v>
      </c>
      <c r="N76" s="25" t="str">
        <f t="shared" si="14"/>
        <v>0</v>
      </c>
      <c r="O76" s="25">
        <f t="shared" si="15"/>
        <v>34</v>
      </c>
      <c r="P76" s="25">
        <f t="shared" si="16"/>
        <v>64</v>
      </c>
      <c r="Q76" s="26">
        <v>25</v>
      </c>
    </row>
    <row r="77" spans="1:17" x14ac:dyDescent="0.15">
      <c r="A77" s="22" t="s">
        <v>880</v>
      </c>
      <c r="B77" s="22" t="s">
        <v>235</v>
      </c>
      <c r="C77" s="22" t="s">
        <v>929</v>
      </c>
      <c r="D77" s="23">
        <v>0.68</v>
      </c>
      <c r="E77" s="24">
        <v>1</v>
      </c>
      <c r="F77" s="24">
        <v>0</v>
      </c>
      <c r="G77" s="24">
        <v>1</v>
      </c>
      <c r="H77" s="25">
        <v>0.5</v>
      </c>
      <c r="I77" s="25" t="str">
        <f t="shared" si="9"/>
        <v>3</v>
      </c>
      <c r="J77" s="25" t="str">
        <f t="shared" si="12"/>
        <v>6</v>
      </c>
      <c r="K77" s="25" t="str">
        <f t="shared" si="10"/>
        <v>3</v>
      </c>
      <c r="L77" s="25" t="str">
        <f t="shared" si="11"/>
        <v>7</v>
      </c>
      <c r="M77" s="25" t="str">
        <f t="shared" si="13"/>
        <v>11</v>
      </c>
      <c r="N77" s="25" t="str">
        <f t="shared" si="14"/>
        <v>0</v>
      </c>
      <c r="O77" s="25">
        <f t="shared" si="15"/>
        <v>34</v>
      </c>
      <c r="P77" s="25">
        <f t="shared" si="16"/>
        <v>64</v>
      </c>
      <c r="Q77" s="26">
        <v>25</v>
      </c>
    </row>
    <row r="78" spans="1:17" x14ac:dyDescent="0.15">
      <c r="A78" s="24" t="s">
        <v>880</v>
      </c>
      <c r="B78" s="24" t="s">
        <v>235</v>
      </c>
      <c r="C78" s="24" t="s">
        <v>930</v>
      </c>
      <c r="D78" s="23">
        <v>0.54</v>
      </c>
      <c r="E78" s="24">
        <v>1</v>
      </c>
      <c r="F78" s="24">
        <v>1</v>
      </c>
      <c r="G78" s="24">
        <v>0</v>
      </c>
      <c r="H78" s="25">
        <v>0.5</v>
      </c>
      <c r="I78" s="25" t="str">
        <f t="shared" si="9"/>
        <v>3</v>
      </c>
      <c r="J78" s="25" t="str">
        <f t="shared" si="12"/>
        <v>6</v>
      </c>
      <c r="K78" s="25" t="str">
        <f t="shared" si="10"/>
        <v>3</v>
      </c>
      <c r="L78" s="25" t="str">
        <f t="shared" si="11"/>
        <v>0</v>
      </c>
      <c r="M78" s="25" t="str">
        <f t="shared" si="13"/>
        <v>11</v>
      </c>
      <c r="N78" s="25" t="str">
        <f t="shared" si="14"/>
        <v>14</v>
      </c>
      <c r="O78" s="25">
        <f t="shared" si="15"/>
        <v>27</v>
      </c>
      <c r="P78" s="25">
        <f t="shared" si="16"/>
        <v>64</v>
      </c>
      <c r="Q78" s="26">
        <v>25</v>
      </c>
    </row>
    <row r="79" spans="1:17" x14ac:dyDescent="0.15">
      <c r="A79" s="22" t="s">
        <v>638</v>
      </c>
      <c r="B79" s="22" t="s">
        <v>645</v>
      </c>
      <c r="C79" s="22" t="s">
        <v>656</v>
      </c>
      <c r="D79" s="23">
        <v>0.5</v>
      </c>
      <c r="E79" s="24">
        <v>1</v>
      </c>
      <c r="F79" s="24">
        <v>1</v>
      </c>
      <c r="G79" s="24">
        <v>1</v>
      </c>
      <c r="H79" s="25">
        <v>0</v>
      </c>
      <c r="I79" s="25" t="str">
        <f t="shared" si="9"/>
        <v>0</v>
      </c>
      <c r="J79" s="25" t="str">
        <f t="shared" si="12"/>
        <v>6</v>
      </c>
      <c r="K79" s="25" t="str">
        <f t="shared" si="10"/>
        <v>1</v>
      </c>
      <c r="L79" s="25" t="str">
        <f t="shared" si="11"/>
        <v>7</v>
      </c>
      <c r="M79" s="25" t="str">
        <f t="shared" si="13"/>
        <v>11</v>
      </c>
      <c r="N79" s="25" t="str">
        <f t="shared" si="14"/>
        <v>14</v>
      </c>
      <c r="O79" s="25">
        <f t="shared" si="15"/>
        <v>25</v>
      </c>
      <c r="P79" s="25">
        <f t="shared" si="16"/>
        <v>64</v>
      </c>
      <c r="Q79" s="26">
        <v>25</v>
      </c>
    </row>
    <row r="80" spans="1:17" x14ac:dyDescent="0.15">
      <c r="A80" s="24" t="s">
        <v>400</v>
      </c>
      <c r="B80" s="24" t="s">
        <v>414</v>
      </c>
      <c r="C80" s="24" t="s">
        <v>931</v>
      </c>
      <c r="D80" s="23">
        <v>0.5</v>
      </c>
      <c r="E80" s="24">
        <v>1</v>
      </c>
      <c r="F80" s="24">
        <v>1</v>
      </c>
      <c r="G80" s="24">
        <v>1</v>
      </c>
      <c r="H80" s="25">
        <v>0</v>
      </c>
      <c r="I80" s="25" t="str">
        <f t="shared" si="9"/>
        <v>0</v>
      </c>
      <c r="J80" s="25" t="str">
        <f t="shared" si="12"/>
        <v>6</v>
      </c>
      <c r="K80" s="25" t="str">
        <f t="shared" si="10"/>
        <v>1</v>
      </c>
      <c r="L80" s="25" t="str">
        <f t="shared" si="11"/>
        <v>7</v>
      </c>
      <c r="M80" s="25" t="str">
        <f t="shared" si="13"/>
        <v>11</v>
      </c>
      <c r="N80" s="25" t="str">
        <f t="shared" si="14"/>
        <v>14</v>
      </c>
      <c r="O80" s="25">
        <f t="shared" si="15"/>
        <v>25</v>
      </c>
      <c r="P80" s="25">
        <f t="shared" si="16"/>
        <v>64</v>
      </c>
      <c r="Q80" s="26">
        <v>25</v>
      </c>
    </row>
    <row r="81" spans="1:17" x14ac:dyDescent="0.15">
      <c r="A81" s="22" t="s">
        <v>400</v>
      </c>
      <c r="B81" s="22" t="s">
        <v>414</v>
      </c>
      <c r="C81" s="22" t="s">
        <v>932</v>
      </c>
      <c r="D81" s="23">
        <v>0.5</v>
      </c>
      <c r="E81" s="24">
        <v>1</v>
      </c>
      <c r="F81" s="24">
        <v>1</v>
      </c>
      <c r="G81" s="24">
        <v>1</v>
      </c>
      <c r="H81" s="25">
        <v>0</v>
      </c>
      <c r="I81" s="25" t="str">
        <f t="shared" si="9"/>
        <v>0</v>
      </c>
      <c r="J81" s="25" t="str">
        <f t="shared" si="12"/>
        <v>6</v>
      </c>
      <c r="K81" s="25" t="str">
        <f t="shared" si="10"/>
        <v>1</v>
      </c>
      <c r="L81" s="25" t="str">
        <f t="shared" si="11"/>
        <v>7</v>
      </c>
      <c r="M81" s="25" t="str">
        <f t="shared" si="13"/>
        <v>11</v>
      </c>
      <c r="N81" s="25" t="str">
        <f t="shared" si="14"/>
        <v>14</v>
      </c>
      <c r="O81" s="25">
        <f t="shared" si="15"/>
        <v>25</v>
      </c>
      <c r="P81" s="25">
        <f t="shared" si="16"/>
        <v>64</v>
      </c>
      <c r="Q81" s="26">
        <v>25</v>
      </c>
    </row>
    <row r="82" spans="1:17" x14ac:dyDescent="0.15">
      <c r="A82" s="24" t="s">
        <v>254</v>
      </c>
      <c r="B82" s="24" t="s">
        <v>287</v>
      </c>
      <c r="C82" s="24" t="s">
        <v>288</v>
      </c>
      <c r="D82" s="23">
        <v>0.27</v>
      </c>
      <c r="E82" s="24">
        <v>1</v>
      </c>
      <c r="F82" s="24">
        <v>1</v>
      </c>
      <c r="G82" s="24">
        <v>1</v>
      </c>
      <c r="H82" s="25">
        <v>1</v>
      </c>
      <c r="I82" s="25" t="str">
        <f t="shared" si="9"/>
        <v>6</v>
      </c>
      <c r="J82" s="25" t="str">
        <f t="shared" si="12"/>
        <v>6</v>
      </c>
      <c r="K82" s="25" t="str">
        <f t="shared" si="10"/>
        <v>6</v>
      </c>
      <c r="L82" s="25" t="str">
        <f t="shared" si="11"/>
        <v>7</v>
      </c>
      <c r="M82" s="25" t="str">
        <f t="shared" si="13"/>
        <v>11</v>
      </c>
      <c r="N82" s="25" t="str">
        <f t="shared" si="14"/>
        <v>14</v>
      </c>
      <c r="O82" s="25">
        <f t="shared" si="15"/>
        <v>13.5</v>
      </c>
      <c r="P82" s="25">
        <f t="shared" si="16"/>
        <v>63.5</v>
      </c>
      <c r="Q82" s="25">
        <v>26</v>
      </c>
    </row>
    <row r="83" spans="1:17" x14ac:dyDescent="0.15">
      <c r="A83" s="22" t="s">
        <v>254</v>
      </c>
      <c r="B83" s="22" t="s">
        <v>255</v>
      </c>
      <c r="C83" s="22" t="s">
        <v>933</v>
      </c>
      <c r="D83" s="23">
        <v>0.27</v>
      </c>
      <c r="E83" s="24">
        <v>1</v>
      </c>
      <c r="F83" s="24">
        <v>1</v>
      </c>
      <c r="G83" s="24">
        <v>1</v>
      </c>
      <c r="H83" s="25">
        <v>1</v>
      </c>
      <c r="I83" s="25" t="str">
        <f t="shared" si="9"/>
        <v>6</v>
      </c>
      <c r="J83" s="25" t="str">
        <f t="shared" si="12"/>
        <v>6</v>
      </c>
      <c r="K83" s="25" t="str">
        <f t="shared" si="10"/>
        <v>6</v>
      </c>
      <c r="L83" s="25" t="str">
        <f t="shared" si="11"/>
        <v>7</v>
      </c>
      <c r="M83" s="25" t="str">
        <f t="shared" si="13"/>
        <v>11</v>
      </c>
      <c r="N83" s="25" t="str">
        <f t="shared" si="14"/>
        <v>14</v>
      </c>
      <c r="O83" s="25">
        <f t="shared" si="15"/>
        <v>13.5</v>
      </c>
      <c r="P83" s="25">
        <f t="shared" si="16"/>
        <v>63.5</v>
      </c>
      <c r="Q83" s="25">
        <v>26</v>
      </c>
    </row>
    <row r="84" spans="1:17" x14ac:dyDescent="0.15">
      <c r="A84" s="22" t="s">
        <v>880</v>
      </c>
      <c r="B84" s="22" t="s">
        <v>235</v>
      </c>
      <c r="C84" s="22" t="s">
        <v>934</v>
      </c>
      <c r="D84" s="23">
        <v>0.66</v>
      </c>
      <c r="E84" s="24">
        <v>1</v>
      </c>
      <c r="F84" s="24">
        <v>0</v>
      </c>
      <c r="G84" s="24">
        <v>1</v>
      </c>
      <c r="H84" s="25">
        <v>0.5</v>
      </c>
      <c r="I84" s="25" t="str">
        <f t="shared" si="9"/>
        <v>3</v>
      </c>
      <c r="J84" s="25" t="str">
        <f t="shared" si="12"/>
        <v>6</v>
      </c>
      <c r="K84" s="25" t="str">
        <f t="shared" si="10"/>
        <v>3</v>
      </c>
      <c r="L84" s="25" t="str">
        <f t="shared" si="11"/>
        <v>7</v>
      </c>
      <c r="M84" s="25" t="str">
        <f t="shared" si="13"/>
        <v>11</v>
      </c>
      <c r="N84" s="25" t="str">
        <f t="shared" si="14"/>
        <v>0</v>
      </c>
      <c r="O84" s="25">
        <f t="shared" si="15"/>
        <v>33</v>
      </c>
      <c r="P84" s="25">
        <f t="shared" si="16"/>
        <v>63</v>
      </c>
      <c r="Q84" s="25">
        <v>27</v>
      </c>
    </row>
    <row r="85" spans="1:17" x14ac:dyDescent="0.15">
      <c r="A85" s="22" t="s">
        <v>206</v>
      </c>
      <c r="B85" s="22" t="s">
        <v>206</v>
      </c>
      <c r="C85" s="22" t="s">
        <v>935</v>
      </c>
      <c r="D85" s="23">
        <v>0.6</v>
      </c>
      <c r="E85" s="24">
        <v>1</v>
      </c>
      <c r="F85" s="24">
        <v>1</v>
      </c>
      <c r="G85" s="24">
        <v>0</v>
      </c>
      <c r="H85" s="25">
        <v>0</v>
      </c>
      <c r="I85" s="25" t="str">
        <f t="shared" si="9"/>
        <v>0</v>
      </c>
      <c r="J85" s="25" t="str">
        <f t="shared" si="12"/>
        <v>6</v>
      </c>
      <c r="K85" s="25" t="str">
        <f t="shared" si="10"/>
        <v>1</v>
      </c>
      <c r="L85" s="25" t="str">
        <f t="shared" si="11"/>
        <v>0</v>
      </c>
      <c r="M85" s="25" t="str">
        <f t="shared" si="13"/>
        <v>11</v>
      </c>
      <c r="N85" s="25" t="str">
        <f t="shared" si="14"/>
        <v>14</v>
      </c>
      <c r="O85" s="25">
        <f t="shared" si="15"/>
        <v>30</v>
      </c>
      <c r="P85" s="25">
        <f t="shared" si="16"/>
        <v>62</v>
      </c>
      <c r="Q85" s="25">
        <v>28</v>
      </c>
    </row>
    <row r="86" spans="1:17" x14ac:dyDescent="0.15">
      <c r="A86" s="22" t="s">
        <v>206</v>
      </c>
      <c r="B86" s="22" t="s">
        <v>206</v>
      </c>
      <c r="C86" s="22" t="s">
        <v>781</v>
      </c>
      <c r="D86" s="23">
        <v>0.6</v>
      </c>
      <c r="E86" s="24">
        <v>1</v>
      </c>
      <c r="F86" s="24">
        <v>1</v>
      </c>
      <c r="G86" s="24">
        <v>0</v>
      </c>
      <c r="H86" s="25">
        <v>0</v>
      </c>
      <c r="I86" s="25" t="str">
        <f t="shared" si="9"/>
        <v>0</v>
      </c>
      <c r="J86" s="25" t="str">
        <f t="shared" si="12"/>
        <v>6</v>
      </c>
      <c r="K86" s="25" t="str">
        <f t="shared" si="10"/>
        <v>1</v>
      </c>
      <c r="L86" s="25" t="str">
        <f t="shared" si="11"/>
        <v>0</v>
      </c>
      <c r="M86" s="25" t="str">
        <f t="shared" si="13"/>
        <v>11</v>
      </c>
      <c r="N86" s="25" t="str">
        <f t="shared" si="14"/>
        <v>14</v>
      </c>
      <c r="O86" s="25">
        <f t="shared" si="15"/>
        <v>30</v>
      </c>
      <c r="P86" s="25">
        <f t="shared" si="16"/>
        <v>62</v>
      </c>
      <c r="Q86" s="26">
        <v>28</v>
      </c>
    </row>
    <row r="87" spans="1:17" x14ac:dyDescent="0.15">
      <c r="A87" s="22" t="s">
        <v>206</v>
      </c>
      <c r="B87" s="22" t="s">
        <v>206</v>
      </c>
      <c r="C87" s="22" t="s">
        <v>774</v>
      </c>
      <c r="D87" s="23">
        <v>0.6</v>
      </c>
      <c r="E87" s="24">
        <v>1</v>
      </c>
      <c r="F87" s="24">
        <v>1</v>
      </c>
      <c r="G87" s="24">
        <v>0</v>
      </c>
      <c r="H87" s="25">
        <v>0</v>
      </c>
      <c r="I87" s="25" t="str">
        <f t="shared" si="9"/>
        <v>0</v>
      </c>
      <c r="J87" s="25" t="str">
        <f t="shared" si="12"/>
        <v>6</v>
      </c>
      <c r="K87" s="25" t="str">
        <f t="shared" si="10"/>
        <v>1</v>
      </c>
      <c r="L87" s="25" t="str">
        <f t="shared" si="11"/>
        <v>0</v>
      </c>
      <c r="M87" s="25" t="str">
        <f t="shared" si="13"/>
        <v>11</v>
      </c>
      <c r="N87" s="25" t="str">
        <f t="shared" si="14"/>
        <v>14</v>
      </c>
      <c r="O87" s="25">
        <f t="shared" si="15"/>
        <v>30</v>
      </c>
      <c r="P87" s="25">
        <f t="shared" si="16"/>
        <v>62</v>
      </c>
      <c r="Q87" s="26">
        <v>28</v>
      </c>
    </row>
    <row r="88" spans="1:17" x14ac:dyDescent="0.15">
      <c r="A88" s="28" t="s">
        <v>254</v>
      </c>
      <c r="B88" s="28" t="s">
        <v>255</v>
      </c>
      <c r="C88" s="28" t="s">
        <v>936</v>
      </c>
      <c r="D88" s="29">
        <v>0.24</v>
      </c>
      <c r="E88" s="28">
        <v>1</v>
      </c>
      <c r="F88" s="28">
        <v>1</v>
      </c>
      <c r="G88" s="28">
        <v>1</v>
      </c>
      <c r="H88" s="30">
        <v>1</v>
      </c>
      <c r="I88" s="26" t="str">
        <f t="shared" ref="I88:I151" si="17">IF(H88=0,"0",IF(H88=0.5,"3","6"))</f>
        <v>6</v>
      </c>
      <c r="J88" s="26" t="str">
        <f t="shared" si="12"/>
        <v>6</v>
      </c>
      <c r="K88" s="26" t="str">
        <f t="shared" si="10"/>
        <v>6</v>
      </c>
      <c r="L88" s="26" t="str">
        <f t="shared" si="11"/>
        <v>7</v>
      </c>
      <c r="M88" s="26" t="str">
        <f t="shared" si="13"/>
        <v>11</v>
      </c>
      <c r="N88" s="26" t="str">
        <f t="shared" si="14"/>
        <v>14</v>
      </c>
      <c r="O88" s="26">
        <f t="shared" si="15"/>
        <v>12</v>
      </c>
      <c r="P88" s="26">
        <f t="shared" si="16"/>
        <v>62</v>
      </c>
      <c r="Q88" s="25">
        <v>28</v>
      </c>
    </row>
    <row r="89" spans="1:17" x14ac:dyDescent="0.15">
      <c r="A89" s="22" t="s">
        <v>638</v>
      </c>
      <c r="B89" s="22" t="s">
        <v>639</v>
      </c>
      <c r="C89" s="22" t="s">
        <v>937</v>
      </c>
      <c r="D89" s="23">
        <v>0.45</v>
      </c>
      <c r="E89" s="24">
        <v>1</v>
      </c>
      <c r="F89" s="24">
        <v>1</v>
      </c>
      <c r="G89" s="24">
        <v>1</v>
      </c>
      <c r="H89" s="25">
        <v>0</v>
      </c>
      <c r="I89" s="25" t="str">
        <f t="shared" si="17"/>
        <v>0</v>
      </c>
      <c r="J89" s="25" t="str">
        <f t="shared" si="12"/>
        <v>6</v>
      </c>
      <c r="K89" s="25" t="str">
        <f t="shared" si="10"/>
        <v>1</v>
      </c>
      <c r="L89" s="25" t="str">
        <f t="shared" si="11"/>
        <v>7</v>
      </c>
      <c r="M89" s="25" t="str">
        <f t="shared" si="13"/>
        <v>11</v>
      </c>
      <c r="N89" s="25" t="str">
        <f t="shared" si="14"/>
        <v>14</v>
      </c>
      <c r="O89" s="25">
        <f t="shared" si="15"/>
        <v>22.5</v>
      </c>
      <c r="P89" s="25">
        <f t="shared" si="16"/>
        <v>61.5</v>
      </c>
      <c r="Q89" s="26">
        <v>29</v>
      </c>
    </row>
    <row r="90" spans="1:17" x14ac:dyDescent="0.15">
      <c r="A90" s="22" t="s">
        <v>880</v>
      </c>
      <c r="B90" s="22" t="s">
        <v>235</v>
      </c>
      <c r="C90" s="22" t="s">
        <v>938</v>
      </c>
      <c r="D90" s="23">
        <v>0.75</v>
      </c>
      <c r="E90" s="24">
        <v>1</v>
      </c>
      <c r="F90" s="24">
        <v>0</v>
      </c>
      <c r="G90" s="24">
        <v>0</v>
      </c>
      <c r="H90" s="25">
        <v>0.5</v>
      </c>
      <c r="I90" s="25" t="str">
        <f t="shared" si="17"/>
        <v>3</v>
      </c>
      <c r="J90" s="25" t="str">
        <f t="shared" si="12"/>
        <v>6</v>
      </c>
      <c r="K90" s="25" t="str">
        <f t="shared" si="10"/>
        <v>3</v>
      </c>
      <c r="L90" s="25" t="str">
        <f t="shared" si="11"/>
        <v>0</v>
      </c>
      <c r="M90" s="25" t="str">
        <f t="shared" si="13"/>
        <v>11</v>
      </c>
      <c r="N90" s="25" t="str">
        <f t="shared" si="14"/>
        <v>0</v>
      </c>
      <c r="O90" s="25">
        <f t="shared" si="15"/>
        <v>37.5</v>
      </c>
      <c r="P90" s="25">
        <f t="shared" si="16"/>
        <v>60.5</v>
      </c>
      <c r="Q90" s="26">
        <v>30</v>
      </c>
    </row>
    <row r="91" spans="1:17" x14ac:dyDescent="0.15">
      <c r="A91" s="22" t="s">
        <v>880</v>
      </c>
      <c r="B91" s="22" t="s">
        <v>252</v>
      </c>
      <c r="C91" s="22" t="s">
        <v>939</v>
      </c>
      <c r="D91" s="23">
        <v>0.61</v>
      </c>
      <c r="E91" s="24">
        <v>1</v>
      </c>
      <c r="F91" s="24">
        <v>0</v>
      </c>
      <c r="G91" s="24">
        <v>1</v>
      </c>
      <c r="H91" s="25">
        <v>0.5</v>
      </c>
      <c r="I91" s="25" t="str">
        <f t="shared" si="17"/>
        <v>3</v>
      </c>
      <c r="J91" s="25" t="str">
        <f t="shared" si="12"/>
        <v>6</v>
      </c>
      <c r="K91" s="25" t="str">
        <f t="shared" si="10"/>
        <v>3</v>
      </c>
      <c r="L91" s="25" t="str">
        <f t="shared" si="11"/>
        <v>7</v>
      </c>
      <c r="M91" s="25" t="str">
        <f t="shared" si="13"/>
        <v>11</v>
      </c>
      <c r="N91" s="25" t="str">
        <f t="shared" si="14"/>
        <v>0</v>
      </c>
      <c r="O91" s="25">
        <f t="shared" si="15"/>
        <v>30.5</v>
      </c>
      <c r="P91" s="25">
        <f t="shared" si="16"/>
        <v>60.5</v>
      </c>
      <c r="Q91" s="26">
        <v>30</v>
      </c>
    </row>
    <row r="92" spans="1:17" x14ac:dyDescent="0.15">
      <c r="A92" s="22" t="s">
        <v>880</v>
      </c>
      <c r="B92" s="22" t="s">
        <v>221</v>
      </c>
      <c r="C92" s="22" t="s">
        <v>940</v>
      </c>
      <c r="D92" s="23">
        <v>0.66</v>
      </c>
      <c r="E92" s="24">
        <v>0</v>
      </c>
      <c r="F92" s="24">
        <v>1</v>
      </c>
      <c r="G92" s="24">
        <v>1</v>
      </c>
      <c r="H92" s="25">
        <v>0.5</v>
      </c>
      <c r="I92" s="25" t="str">
        <f t="shared" si="17"/>
        <v>3</v>
      </c>
      <c r="J92" s="25" t="str">
        <f t="shared" si="12"/>
        <v>0</v>
      </c>
      <c r="K92" s="25" t="str">
        <f t="shared" si="10"/>
        <v>3</v>
      </c>
      <c r="L92" s="25" t="str">
        <f t="shared" si="11"/>
        <v>7</v>
      </c>
      <c r="M92" s="25" t="str">
        <f t="shared" si="13"/>
        <v>0</v>
      </c>
      <c r="N92" s="25" t="str">
        <f t="shared" si="14"/>
        <v>14</v>
      </c>
      <c r="O92" s="25">
        <f t="shared" si="15"/>
        <v>33</v>
      </c>
      <c r="P92" s="25">
        <f t="shared" si="16"/>
        <v>60</v>
      </c>
      <c r="Q92" s="48">
        <v>31</v>
      </c>
    </row>
    <row r="93" spans="1:17" x14ac:dyDescent="0.15">
      <c r="A93" s="22" t="s">
        <v>878</v>
      </c>
      <c r="B93" s="22" t="s">
        <v>308</v>
      </c>
      <c r="C93" s="22" t="s">
        <v>941</v>
      </c>
      <c r="D93" s="23">
        <v>0.62</v>
      </c>
      <c r="E93" s="24">
        <v>1</v>
      </c>
      <c r="F93" s="24">
        <v>0</v>
      </c>
      <c r="G93" s="24">
        <v>0</v>
      </c>
      <c r="H93" s="25">
        <v>1</v>
      </c>
      <c r="I93" s="25" t="str">
        <f t="shared" si="17"/>
        <v>6</v>
      </c>
      <c r="J93" s="25" t="str">
        <f t="shared" si="12"/>
        <v>6</v>
      </c>
      <c r="K93" s="25" t="str">
        <f t="shared" si="10"/>
        <v>6</v>
      </c>
      <c r="L93" s="25" t="str">
        <f t="shared" si="11"/>
        <v>0</v>
      </c>
      <c r="M93" s="25" t="str">
        <f t="shared" si="13"/>
        <v>11</v>
      </c>
      <c r="N93" s="25" t="str">
        <f t="shared" si="14"/>
        <v>0</v>
      </c>
      <c r="O93" s="25">
        <f t="shared" si="15"/>
        <v>31</v>
      </c>
      <c r="P93" s="25">
        <f t="shared" si="16"/>
        <v>60</v>
      </c>
      <c r="Q93" s="25">
        <v>31</v>
      </c>
    </row>
    <row r="94" spans="1:17" x14ac:dyDescent="0.15">
      <c r="A94" s="22" t="s">
        <v>206</v>
      </c>
      <c r="B94" s="22" t="s">
        <v>206</v>
      </c>
      <c r="C94" s="22" t="s">
        <v>784</v>
      </c>
      <c r="D94" s="23">
        <v>0.55000000000000004</v>
      </c>
      <c r="E94" s="24">
        <v>1</v>
      </c>
      <c r="F94" s="24">
        <v>1</v>
      </c>
      <c r="G94" s="24">
        <v>0</v>
      </c>
      <c r="H94" s="25">
        <v>0</v>
      </c>
      <c r="I94" s="25" t="str">
        <f t="shared" si="17"/>
        <v>0</v>
      </c>
      <c r="J94" s="25" t="str">
        <f t="shared" si="12"/>
        <v>6</v>
      </c>
      <c r="K94" s="25" t="str">
        <f t="shared" si="10"/>
        <v>1</v>
      </c>
      <c r="L94" s="25" t="str">
        <f t="shared" si="11"/>
        <v>0</v>
      </c>
      <c r="M94" s="25" t="str">
        <f t="shared" si="13"/>
        <v>11</v>
      </c>
      <c r="N94" s="25" t="str">
        <f t="shared" si="14"/>
        <v>14</v>
      </c>
      <c r="O94" s="25">
        <f t="shared" si="15"/>
        <v>27.500000000000004</v>
      </c>
      <c r="P94" s="25">
        <f t="shared" si="16"/>
        <v>59.5</v>
      </c>
      <c r="Q94" s="25">
        <v>32</v>
      </c>
    </row>
    <row r="95" spans="1:17" x14ac:dyDescent="0.15">
      <c r="A95" s="22" t="s">
        <v>206</v>
      </c>
      <c r="B95" s="22" t="s">
        <v>206</v>
      </c>
      <c r="C95" s="22" t="s">
        <v>942</v>
      </c>
      <c r="D95" s="23">
        <v>0.55000000000000004</v>
      </c>
      <c r="E95" s="24">
        <v>1</v>
      </c>
      <c r="F95" s="24">
        <v>1</v>
      </c>
      <c r="G95" s="24">
        <v>0</v>
      </c>
      <c r="H95" s="25">
        <v>0</v>
      </c>
      <c r="I95" s="25" t="str">
        <f t="shared" si="17"/>
        <v>0</v>
      </c>
      <c r="J95" s="25" t="str">
        <f t="shared" si="12"/>
        <v>6</v>
      </c>
      <c r="K95" s="25" t="str">
        <f t="shared" si="10"/>
        <v>1</v>
      </c>
      <c r="L95" s="25" t="str">
        <f t="shared" si="11"/>
        <v>0</v>
      </c>
      <c r="M95" s="25" t="str">
        <f t="shared" si="13"/>
        <v>11</v>
      </c>
      <c r="N95" s="25" t="str">
        <f t="shared" si="14"/>
        <v>14</v>
      </c>
      <c r="O95" s="25">
        <f t="shared" si="15"/>
        <v>27.500000000000004</v>
      </c>
      <c r="P95" s="25">
        <f t="shared" si="16"/>
        <v>59.5</v>
      </c>
      <c r="Q95" s="25">
        <v>32</v>
      </c>
    </row>
    <row r="96" spans="1:17" x14ac:dyDescent="0.15">
      <c r="A96" s="22" t="s">
        <v>880</v>
      </c>
      <c r="B96" s="22" t="s">
        <v>235</v>
      </c>
      <c r="C96" s="22" t="s">
        <v>943</v>
      </c>
      <c r="D96" s="23">
        <v>0.59</v>
      </c>
      <c r="E96" s="24">
        <v>1</v>
      </c>
      <c r="F96" s="24">
        <v>0</v>
      </c>
      <c r="G96" s="24">
        <v>1</v>
      </c>
      <c r="H96" s="25">
        <v>0.5</v>
      </c>
      <c r="I96" s="25" t="str">
        <f t="shared" si="17"/>
        <v>3</v>
      </c>
      <c r="J96" s="25" t="str">
        <f t="shared" si="12"/>
        <v>6</v>
      </c>
      <c r="K96" s="25" t="str">
        <f t="shared" si="10"/>
        <v>3</v>
      </c>
      <c r="L96" s="25" t="str">
        <f t="shared" si="11"/>
        <v>7</v>
      </c>
      <c r="M96" s="25" t="str">
        <f t="shared" si="13"/>
        <v>11</v>
      </c>
      <c r="N96" s="25" t="str">
        <f t="shared" si="14"/>
        <v>0</v>
      </c>
      <c r="O96" s="25">
        <f t="shared" si="15"/>
        <v>29.5</v>
      </c>
      <c r="P96" s="25">
        <f t="shared" si="16"/>
        <v>59.5</v>
      </c>
      <c r="Q96" s="25">
        <v>32</v>
      </c>
    </row>
    <row r="97" spans="1:17" x14ac:dyDescent="0.15">
      <c r="A97" s="22" t="s">
        <v>880</v>
      </c>
      <c r="B97" s="22" t="s">
        <v>235</v>
      </c>
      <c r="C97" s="22" t="s">
        <v>240</v>
      </c>
      <c r="D97" s="47">
        <v>0.59</v>
      </c>
      <c r="E97" s="41">
        <v>1</v>
      </c>
      <c r="F97" s="41">
        <v>0</v>
      </c>
      <c r="G97" s="41">
        <v>1</v>
      </c>
      <c r="H97" s="25">
        <v>0.5</v>
      </c>
      <c r="I97" s="25" t="str">
        <f t="shared" si="17"/>
        <v>3</v>
      </c>
      <c r="J97" s="25" t="str">
        <f t="shared" si="12"/>
        <v>6</v>
      </c>
      <c r="K97" s="25" t="str">
        <f t="shared" si="10"/>
        <v>3</v>
      </c>
      <c r="L97" s="25" t="str">
        <f t="shared" si="11"/>
        <v>7</v>
      </c>
      <c r="M97" s="25" t="str">
        <f t="shared" si="13"/>
        <v>11</v>
      </c>
      <c r="N97" s="25" t="str">
        <f t="shared" si="14"/>
        <v>0</v>
      </c>
      <c r="O97" s="25">
        <f t="shared" si="15"/>
        <v>29.5</v>
      </c>
      <c r="P97" s="25">
        <f t="shared" si="16"/>
        <v>59.5</v>
      </c>
      <c r="Q97" s="25">
        <v>32</v>
      </c>
    </row>
    <row r="98" spans="1:17" x14ac:dyDescent="0.15">
      <c r="A98" s="22" t="s">
        <v>880</v>
      </c>
      <c r="B98" s="22" t="s">
        <v>235</v>
      </c>
      <c r="C98" s="22" t="s">
        <v>944</v>
      </c>
      <c r="D98" s="23">
        <v>0.59</v>
      </c>
      <c r="E98" s="24">
        <v>1</v>
      </c>
      <c r="F98" s="24">
        <v>0</v>
      </c>
      <c r="G98" s="24">
        <v>1</v>
      </c>
      <c r="H98" s="25">
        <v>0.5</v>
      </c>
      <c r="I98" s="25" t="str">
        <f t="shared" si="17"/>
        <v>3</v>
      </c>
      <c r="J98" s="25" t="str">
        <f t="shared" si="12"/>
        <v>6</v>
      </c>
      <c r="K98" s="25" t="str">
        <f t="shared" si="10"/>
        <v>3</v>
      </c>
      <c r="L98" s="25" t="str">
        <f t="shared" si="11"/>
        <v>7</v>
      </c>
      <c r="M98" s="25" t="str">
        <f t="shared" si="13"/>
        <v>11</v>
      </c>
      <c r="N98" s="25" t="str">
        <f t="shared" si="14"/>
        <v>0</v>
      </c>
      <c r="O98" s="25">
        <f t="shared" si="15"/>
        <v>29.5</v>
      </c>
      <c r="P98" s="25">
        <f t="shared" si="16"/>
        <v>59.5</v>
      </c>
      <c r="Q98" s="25">
        <v>32</v>
      </c>
    </row>
    <row r="99" spans="1:17" x14ac:dyDescent="0.15">
      <c r="A99" s="22" t="s">
        <v>880</v>
      </c>
      <c r="B99" s="22" t="s">
        <v>235</v>
      </c>
      <c r="C99" s="22" t="s">
        <v>945</v>
      </c>
      <c r="D99" s="23">
        <v>0.59</v>
      </c>
      <c r="E99" s="24">
        <v>1</v>
      </c>
      <c r="F99" s="24">
        <v>0</v>
      </c>
      <c r="G99" s="24">
        <v>1</v>
      </c>
      <c r="H99" s="25">
        <v>0.5</v>
      </c>
      <c r="I99" s="25" t="str">
        <f t="shared" si="17"/>
        <v>3</v>
      </c>
      <c r="J99" s="25" t="str">
        <f t="shared" si="12"/>
        <v>6</v>
      </c>
      <c r="K99" s="25" t="str">
        <f t="shared" si="10"/>
        <v>3</v>
      </c>
      <c r="L99" s="25" t="str">
        <f t="shared" si="11"/>
        <v>7</v>
      </c>
      <c r="M99" s="25" t="str">
        <f t="shared" si="13"/>
        <v>11</v>
      </c>
      <c r="N99" s="25" t="str">
        <f t="shared" si="14"/>
        <v>0</v>
      </c>
      <c r="O99" s="25">
        <f t="shared" si="15"/>
        <v>29.5</v>
      </c>
      <c r="P99" s="25">
        <f t="shared" si="16"/>
        <v>59.5</v>
      </c>
      <c r="Q99" s="25">
        <v>32</v>
      </c>
    </row>
    <row r="100" spans="1:17" x14ac:dyDescent="0.15">
      <c r="A100" s="22" t="s">
        <v>880</v>
      </c>
      <c r="B100" s="22" t="s">
        <v>235</v>
      </c>
      <c r="C100" s="22" t="s">
        <v>244</v>
      </c>
      <c r="D100" s="23">
        <v>0.59</v>
      </c>
      <c r="E100" s="24">
        <v>1</v>
      </c>
      <c r="F100" s="24">
        <v>0</v>
      </c>
      <c r="G100" s="24">
        <v>1</v>
      </c>
      <c r="H100" s="25">
        <v>0.5</v>
      </c>
      <c r="I100" s="25" t="str">
        <f t="shared" si="17"/>
        <v>3</v>
      </c>
      <c r="J100" s="25" t="str">
        <f t="shared" si="12"/>
        <v>6</v>
      </c>
      <c r="K100" s="25" t="str">
        <f t="shared" si="10"/>
        <v>3</v>
      </c>
      <c r="L100" s="25" t="str">
        <f t="shared" si="11"/>
        <v>7</v>
      </c>
      <c r="M100" s="25" t="str">
        <f t="shared" si="13"/>
        <v>11</v>
      </c>
      <c r="N100" s="25" t="str">
        <f t="shared" si="14"/>
        <v>0</v>
      </c>
      <c r="O100" s="25">
        <f t="shared" si="15"/>
        <v>29.5</v>
      </c>
      <c r="P100" s="25">
        <f t="shared" si="16"/>
        <v>59.5</v>
      </c>
      <c r="Q100" s="25">
        <v>32</v>
      </c>
    </row>
    <row r="101" spans="1:17" x14ac:dyDescent="0.15">
      <c r="A101" s="22" t="s">
        <v>638</v>
      </c>
      <c r="B101" s="22" t="s">
        <v>645</v>
      </c>
      <c r="C101" s="22" t="s">
        <v>655</v>
      </c>
      <c r="D101" s="23">
        <v>0.55000000000000004</v>
      </c>
      <c r="E101" s="24">
        <v>1</v>
      </c>
      <c r="F101" s="24">
        <v>1</v>
      </c>
      <c r="G101" s="24">
        <v>0</v>
      </c>
      <c r="H101" s="25">
        <v>0</v>
      </c>
      <c r="I101" s="25" t="str">
        <f t="shared" si="17"/>
        <v>0</v>
      </c>
      <c r="J101" s="25" t="str">
        <f t="shared" si="12"/>
        <v>6</v>
      </c>
      <c r="K101" s="25" t="str">
        <f t="shared" si="10"/>
        <v>1</v>
      </c>
      <c r="L101" s="25" t="str">
        <f t="shared" si="11"/>
        <v>0</v>
      </c>
      <c r="M101" s="25" t="str">
        <f t="shared" si="13"/>
        <v>11</v>
      </c>
      <c r="N101" s="25" t="str">
        <f t="shared" si="14"/>
        <v>14</v>
      </c>
      <c r="O101" s="25">
        <f t="shared" si="15"/>
        <v>27.500000000000004</v>
      </c>
      <c r="P101" s="25">
        <f t="shared" si="16"/>
        <v>59.5</v>
      </c>
      <c r="Q101" s="25">
        <v>32</v>
      </c>
    </row>
    <row r="102" spans="1:17" x14ac:dyDescent="0.15">
      <c r="A102" s="28" t="s">
        <v>254</v>
      </c>
      <c r="B102" s="28" t="s">
        <v>287</v>
      </c>
      <c r="C102" s="28" t="s">
        <v>946</v>
      </c>
      <c r="D102" s="29">
        <v>0.47</v>
      </c>
      <c r="E102" s="28">
        <v>1</v>
      </c>
      <c r="F102" s="28">
        <v>0</v>
      </c>
      <c r="G102" s="28">
        <v>1</v>
      </c>
      <c r="H102" s="30">
        <v>1</v>
      </c>
      <c r="I102" s="26" t="str">
        <f t="shared" si="17"/>
        <v>6</v>
      </c>
      <c r="J102" s="26" t="str">
        <f t="shared" si="12"/>
        <v>6</v>
      </c>
      <c r="K102" s="26" t="str">
        <f t="shared" si="10"/>
        <v>6</v>
      </c>
      <c r="L102" s="26" t="str">
        <f t="shared" si="11"/>
        <v>7</v>
      </c>
      <c r="M102" s="26" t="str">
        <f t="shared" si="13"/>
        <v>11</v>
      </c>
      <c r="N102" s="26" t="str">
        <f t="shared" si="14"/>
        <v>0</v>
      </c>
      <c r="O102" s="26">
        <f t="shared" si="15"/>
        <v>23.5</v>
      </c>
      <c r="P102" s="26">
        <f t="shared" si="16"/>
        <v>59.5</v>
      </c>
      <c r="Q102" s="25">
        <v>32</v>
      </c>
    </row>
    <row r="103" spans="1:17" x14ac:dyDescent="0.15">
      <c r="A103" s="28" t="s">
        <v>254</v>
      </c>
      <c r="B103" s="28" t="s">
        <v>255</v>
      </c>
      <c r="C103" s="28" t="s">
        <v>947</v>
      </c>
      <c r="D103" s="29">
        <v>0.18</v>
      </c>
      <c r="E103" s="28">
        <v>1</v>
      </c>
      <c r="F103" s="28">
        <v>1</v>
      </c>
      <c r="G103" s="28">
        <v>1</v>
      </c>
      <c r="H103" s="30">
        <v>1</v>
      </c>
      <c r="I103" s="26" t="str">
        <f t="shared" si="17"/>
        <v>6</v>
      </c>
      <c r="J103" s="26" t="str">
        <f t="shared" si="12"/>
        <v>6</v>
      </c>
      <c r="K103" s="26" t="str">
        <f t="shared" si="10"/>
        <v>6</v>
      </c>
      <c r="L103" s="26" t="str">
        <f t="shared" si="11"/>
        <v>7</v>
      </c>
      <c r="M103" s="26" t="str">
        <f t="shared" si="13"/>
        <v>11</v>
      </c>
      <c r="N103" s="26" t="str">
        <f t="shared" si="14"/>
        <v>14</v>
      </c>
      <c r="O103" s="26">
        <f t="shared" si="15"/>
        <v>9</v>
      </c>
      <c r="P103" s="26">
        <f t="shared" si="16"/>
        <v>59</v>
      </c>
      <c r="Q103" s="25">
        <v>33</v>
      </c>
    </row>
    <row r="104" spans="1:17" x14ac:dyDescent="0.15">
      <c r="A104" s="22" t="s">
        <v>880</v>
      </c>
      <c r="B104" s="41" t="s">
        <v>225</v>
      </c>
      <c r="C104" s="41" t="s">
        <v>948</v>
      </c>
      <c r="D104" s="47">
        <v>0.7</v>
      </c>
      <c r="E104" s="41">
        <v>1</v>
      </c>
      <c r="F104" s="41">
        <v>0</v>
      </c>
      <c r="G104" s="41">
        <v>0</v>
      </c>
      <c r="H104" s="25">
        <v>0.5</v>
      </c>
      <c r="I104" s="25" t="str">
        <f t="shared" si="17"/>
        <v>3</v>
      </c>
      <c r="J104" s="25" t="str">
        <f t="shared" si="12"/>
        <v>6</v>
      </c>
      <c r="K104" s="25" t="str">
        <f t="shared" si="10"/>
        <v>3</v>
      </c>
      <c r="L104" s="25" t="str">
        <f t="shared" si="11"/>
        <v>0</v>
      </c>
      <c r="M104" s="25" t="str">
        <f t="shared" si="13"/>
        <v>11</v>
      </c>
      <c r="N104" s="25" t="str">
        <f t="shared" si="14"/>
        <v>0</v>
      </c>
      <c r="O104" s="25">
        <f t="shared" si="15"/>
        <v>35</v>
      </c>
      <c r="P104" s="25">
        <f t="shared" si="16"/>
        <v>58</v>
      </c>
      <c r="Q104" s="25">
        <v>34</v>
      </c>
    </row>
    <row r="105" spans="1:17" x14ac:dyDescent="0.15">
      <c r="A105" s="22" t="s">
        <v>880</v>
      </c>
      <c r="B105" s="41" t="s">
        <v>225</v>
      </c>
      <c r="C105" s="41" t="s">
        <v>949</v>
      </c>
      <c r="D105" s="47">
        <v>0.69</v>
      </c>
      <c r="E105" s="41">
        <v>1</v>
      </c>
      <c r="F105" s="41">
        <v>0</v>
      </c>
      <c r="G105" s="41">
        <v>0</v>
      </c>
      <c r="H105" s="25">
        <v>0.5</v>
      </c>
      <c r="I105" s="25" t="str">
        <f t="shared" si="17"/>
        <v>3</v>
      </c>
      <c r="J105" s="25" t="str">
        <f t="shared" si="12"/>
        <v>6</v>
      </c>
      <c r="K105" s="25" t="str">
        <f t="shared" si="10"/>
        <v>3</v>
      </c>
      <c r="L105" s="25" t="str">
        <f t="shared" si="11"/>
        <v>0</v>
      </c>
      <c r="M105" s="25" t="str">
        <f t="shared" si="13"/>
        <v>11</v>
      </c>
      <c r="N105" s="25" t="str">
        <f t="shared" si="14"/>
        <v>0</v>
      </c>
      <c r="O105" s="25">
        <f t="shared" si="15"/>
        <v>34.5</v>
      </c>
      <c r="P105" s="25">
        <f t="shared" si="16"/>
        <v>57.5</v>
      </c>
      <c r="Q105" s="25">
        <v>35</v>
      </c>
    </row>
    <row r="106" spans="1:17" x14ac:dyDescent="0.15">
      <c r="A106" s="22" t="s">
        <v>206</v>
      </c>
      <c r="B106" s="22" t="s">
        <v>206</v>
      </c>
      <c r="C106" s="22" t="s">
        <v>782</v>
      </c>
      <c r="D106" s="23">
        <v>0.5</v>
      </c>
      <c r="E106" s="24">
        <v>1</v>
      </c>
      <c r="F106" s="24">
        <v>1</v>
      </c>
      <c r="G106" s="24">
        <v>0</v>
      </c>
      <c r="H106" s="25">
        <v>0</v>
      </c>
      <c r="I106" s="25" t="str">
        <f t="shared" si="17"/>
        <v>0</v>
      </c>
      <c r="J106" s="25" t="str">
        <f t="shared" si="12"/>
        <v>6</v>
      </c>
      <c r="K106" s="25" t="str">
        <f t="shared" si="10"/>
        <v>1</v>
      </c>
      <c r="L106" s="25" t="str">
        <f t="shared" si="11"/>
        <v>0</v>
      </c>
      <c r="M106" s="25" t="str">
        <f t="shared" si="13"/>
        <v>11</v>
      </c>
      <c r="N106" s="25" t="str">
        <f t="shared" si="14"/>
        <v>14</v>
      </c>
      <c r="O106" s="25">
        <f t="shared" si="15"/>
        <v>25</v>
      </c>
      <c r="P106" s="25">
        <f t="shared" si="16"/>
        <v>57</v>
      </c>
      <c r="Q106" s="25">
        <v>36</v>
      </c>
    </row>
    <row r="107" spans="1:17" x14ac:dyDescent="0.15">
      <c r="A107" s="22" t="s">
        <v>206</v>
      </c>
      <c r="B107" s="22" t="s">
        <v>206</v>
      </c>
      <c r="C107" s="22" t="s">
        <v>950</v>
      </c>
      <c r="D107" s="23">
        <v>0.7</v>
      </c>
      <c r="E107" s="24">
        <v>0</v>
      </c>
      <c r="F107" s="24">
        <v>1</v>
      </c>
      <c r="G107" s="24">
        <v>1</v>
      </c>
      <c r="H107" s="25">
        <v>0</v>
      </c>
      <c r="I107" s="25" t="str">
        <f t="shared" si="17"/>
        <v>0</v>
      </c>
      <c r="J107" s="25" t="str">
        <f t="shared" si="12"/>
        <v>0</v>
      </c>
      <c r="K107" s="25" t="str">
        <f t="shared" si="10"/>
        <v>1</v>
      </c>
      <c r="L107" s="25" t="str">
        <f t="shared" si="11"/>
        <v>7</v>
      </c>
      <c r="M107" s="25" t="str">
        <f t="shared" si="13"/>
        <v>0</v>
      </c>
      <c r="N107" s="25" t="str">
        <f t="shared" si="14"/>
        <v>14</v>
      </c>
      <c r="O107" s="25">
        <f t="shared" si="15"/>
        <v>35</v>
      </c>
      <c r="P107" s="25">
        <f t="shared" si="16"/>
        <v>57</v>
      </c>
      <c r="Q107" s="25">
        <v>36</v>
      </c>
    </row>
    <row r="108" spans="1:17" x14ac:dyDescent="0.15">
      <c r="A108" s="22" t="s">
        <v>206</v>
      </c>
      <c r="B108" s="22" t="s">
        <v>206</v>
      </c>
      <c r="C108" s="22" t="s">
        <v>951</v>
      </c>
      <c r="D108" s="23">
        <v>0.7</v>
      </c>
      <c r="E108" s="24">
        <v>0</v>
      </c>
      <c r="F108" s="24">
        <v>1</v>
      </c>
      <c r="G108" s="24">
        <v>1</v>
      </c>
      <c r="H108" s="25">
        <v>0</v>
      </c>
      <c r="I108" s="25" t="str">
        <f t="shared" si="17"/>
        <v>0</v>
      </c>
      <c r="J108" s="25" t="str">
        <f t="shared" si="12"/>
        <v>0</v>
      </c>
      <c r="K108" s="25" t="str">
        <f t="shared" si="10"/>
        <v>1</v>
      </c>
      <c r="L108" s="25" t="str">
        <f t="shared" si="11"/>
        <v>7</v>
      </c>
      <c r="M108" s="25" t="str">
        <f t="shared" si="13"/>
        <v>0</v>
      </c>
      <c r="N108" s="25" t="str">
        <f t="shared" si="14"/>
        <v>14</v>
      </c>
      <c r="O108" s="25">
        <f t="shared" si="15"/>
        <v>35</v>
      </c>
      <c r="P108" s="25">
        <f t="shared" si="16"/>
        <v>57</v>
      </c>
      <c r="Q108" s="25">
        <v>36</v>
      </c>
    </row>
    <row r="109" spans="1:17" x14ac:dyDescent="0.15">
      <c r="A109" s="22" t="s">
        <v>638</v>
      </c>
      <c r="B109" s="22" t="s">
        <v>645</v>
      </c>
      <c r="C109" s="22" t="s">
        <v>952</v>
      </c>
      <c r="D109" s="23">
        <v>0.5</v>
      </c>
      <c r="E109" s="24">
        <v>1</v>
      </c>
      <c r="F109" s="24">
        <v>1</v>
      </c>
      <c r="G109" s="24">
        <v>0</v>
      </c>
      <c r="H109" s="25">
        <v>0</v>
      </c>
      <c r="I109" s="25" t="str">
        <f t="shared" si="17"/>
        <v>0</v>
      </c>
      <c r="J109" s="25" t="str">
        <f t="shared" si="12"/>
        <v>6</v>
      </c>
      <c r="K109" s="25" t="str">
        <f t="shared" si="10"/>
        <v>1</v>
      </c>
      <c r="L109" s="25" t="str">
        <f t="shared" si="11"/>
        <v>0</v>
      </c>
      <c r="M109" s="25" t="str">
        <f t="shared" si="13"/>
        <v>11</v>
      </c>
      <c r="N109" s="25" t="str">
        <f t="shared" si="14"/>
        <v>14</v>
      </c>
      <c r="O109" s="25">
        <f t="shared" si="15"/>
        <v>25</v>
      </c>
      <c r="P109" s="25">
        <f t="shared" si="16"/>
        <v>57</v>
      </c>
      <c r="Q109" s="25">
        <v>36</v>
      </c>
    </row>
    <row r="110" spans="1:17" x14ac:dyDescent="0.15">
      <c r="A110" s="22" t="s">
        <v>400</v>
      </c>
      <c r="B110" s="22" t="s">
        <v>414</v>
      </c>
      <c r="C110" s="22" t="s">
        <v>434</v>
      </c>
      <c r="D110" s="23">
        <v>0.5</v>
      </c>
      <c r="E110" s="24">
        <v>1</v>
      </c>
      <c r="F110" s="24">
        <v>1</v>
      </c>
      <c r="G110" s="24">
        <v>0</v>
      </c>
      <c r="H110" s="25">
        <v>0</v>
      </c>
      <c r="I110" s="25" t="str">
        <f t="shared" si="17"/>
        <v>0</v>
      </c>
      <c r="J110" s="25" t="str">
        <f t="shared" si="12"/>
        <v>6</v>
      </c>
      <c r="K110" s="25" t="str">
        <f t="shared" si="10"/>
        <v>1</v>
      </c>
      <c r="L110" s="25" t="str">
        <f t="shared" si="11"/>
        <v>0</v>
      </c>
      <c r="M110" s="25" t="str">
        <f t="shared" si="13"/>
        <v>11</v>
      </c>
      <c r="N110" s="25" t="str">
        <f t="shared" si="14"/>
        <v>14</v>
      </c>
      <c r="O110" s="25">
        <f t="shared" si="15"/>
        <v>25</v>
      </c>
      <c r="P110" s="25">
        <f t="shared" si="16"/>
        <v>57</v>
      </c>
      <c r="Q110" s="25">
        <v>36</v>
      </c>
    </row>
    <row r="111" spans="1:17" x14ac:dyDescent="0.15">
      <c r="A111" s="22" t="s">
        <v>880</v>
      </c>
      <c r="B111" s="22" t="s">
        <v>235</v>
      </c>
      <c r="C111" s="22" t="s">
        <v>953</v>
      </c>
      <c r="D111" s="23">
        <v>0.66</v>
      </c>
      <c r="E111" s="24">
        <v>1</v>
      </c>
      <c r="F111" s="24">
        <v>0</v>
      </c>
      <c r="G111" s="24">
        <v>0</v>
      </c>
      <c r="H111" s="25">
        <v>0.5</v>
      </c>
      <c r="I111" s="25" t="str">
        <f t="shared" si="17"/>
        <v>3</v>
      </c>
      <c r="J111" s="25" t="str">
        <f t="shared" si="12"/>
        <v>6</v>
      </c>
      <c r="K111" s="25" t="str">
        <f t="shared" si="10"/>
        <v>3</v>
      </c>
      <c r="L111" s="25" t="str">
        <f t="shared" si="11"/>
        <v>0</v>
      </c>
      <c r="M111" s="25" t="str">
        <f t="shared" si="13"/>
        <v>11</v>
      </c>
      <c r="N111" s="25" t="str">
        <f t="shared" si="14"/>
        <v>0</v>
      </c>
      <c r="O111" s="25">
        <f t="shared" si="15"/>
        <v>33</v>
      </c>
      <c r="P111" s="25">
        <f t="shared" si="16"/>
        <v>56</v>
      </c>
      <c r="Q111" s="25">
        <v>37</v>
      </c>
    </row>
    <row r="112" spans="1:17" x14ac:dyDescent="0.15">
      <c r="A112" s="22" t="s">
        <v>880</v>
      </c>
      <c r="B112" s="22" t="s">
        <v>235</v>
      </c>
      <c r="C112" s="22" t="s">
        <v>954</v>
      </c>
      <c r="D112" s="23">
        <v>0.64</v>
      </c>
      <c r="E112" s="24">
        <v>1</v>
      </c>
      <c r="F112" s="24">
        <v>0</v>
      </c>
      <c r="G112" s="24">
        <v>0</v>
      </c>
      <c r="H112" s="25">
        <v>0.5</v>
      </c>
      <c r="I112" s="25" t="str">
        <f t="shared" si="17"/>
        <v>3</v>
      </c>
      <c r="J112" s="25" t="str">
        <f t="shared" si="12"/>
        <v>6</v>
      </c>
      <c r="K112" s="25" t="str">
        <f t="shared" si="10"/>
        <v>3</v>
      </c>
      <c r="L112" s="25" t="str">
        <f t="shared" si="11"/>
        <v>0</v>
      </c>
      <c r="M112" s="25" t="str">
        <f t="shared" si="13"/>
        <v>11</v>
      </c>
      <c r="N112" s="25" t="str">
        <f t="shared" si="14"/>
        <v>0</v>
      </c>
      <c r="O112" s="25">
        <f t="shared" si="15"/>
        <v>32</v>
      </c>
      <c r="P112" s="25">
        <f t="shared" si="16"/>
        <v>55</v>
      </c>
      <c r="Q112" s="26">
        <v>38</v>
      </c>
    </row>
    <row r="113" spans="1:17" x14ac:dyDescent="0.15">
      <c r="A113" s="22" t="s">
        <v>492</v>
      </c>
      <c r="B113" s="22" t="s">
        <v>493</v>
      </c>
      <c r="C113" s="22" t="s">
        <v>517</v>
      </c>
      <c r="D113" s="23">
        <v>0.6</v>
      </c>
      <c r="E113" s="24">
        <v>1</v>
      </c>
      <c r="F113" s="24">
        <v>0</v>
      </c>
      <c r="G113" s="24">
        <v>1</v>
      </c>
      <c r="H113" s="25">
        <v>0</v>
      </c>
      <c r="I113" s="25" t="str">
        <f t="shared" si="17"/>
        <v>0</v>
      </c>
      <c r="J113" s="25" t="str">
        <f t="shared" si="12"/>
        <v>6</v>
      </c>
      <c r="K113" s="25" t="str">
        <f t="shared" si="10"/>
        <v>1</v>
      </c>
      <c r="L113" s="25" t="str">
        <f t="shared" si="11"/>
        <v>7</v>
      </c>
      <c r="M113" s="25" t="str">
        <f t="shared" si="13"/>
        <v>11</v>
      </c>
      <c r="N113" s="25" t="str">
        <f t="shared" si="14"/>
        <v>0</v>
      </c>
      <c r="O113" s="25">
        <f t="shared" si="15"/>
        <v>30</v>
      </c>
      <c r="P113" s="25">
        <f t="shared" si="16"/>
        <v>55</v>
      </c>
      <c r="Q113" s="25">
        <v>38</v>
      </c>
    </row>
    <row r="114" spans="1:17" x14ac:dyDescent="0.15">
      <c r="A114" s="22" t="s">
        <v>206</v>
      </c>
      <c r="B114" s="49" t="s">
        <v>742</v>
      </c>
      <c r="C114" s="22" t="s">
        <v>744</v>
      </c>
      <c r="D114" s="23">
        <v>0.45</v>
      </c>
      <c r="E114" s="24">
        <v>1</v>
      </c>
      <c r="F114" s="24">
        <v>1</v>
      </c>
      <c r="G114" s="24">
        <v>0</v>
      </c>
      <c r="H114" s="25">
        <v>0</v>
      </c>
      <c r="I114" s="25" t="str">
        <f t="shared" si="17"/>
        <v>0</v>
      </c>
      <c r="J114" s="25" t="str">
        <f t="shared" si="12"/>
        <v>6</v>
      </c>
      <c r="K114" s="25" t="str">
        <f t="shared" si="10"/>
        <v>1</v>
      </c>
      <c r="L114" s="25" t="str">
        <f t="shared" si="11"/>
        <v>0</v>
      </c>
      <c r="M114" s="25" t="str">
        <f t="shared" si="13"/>
        <v>11</v>
      </c>
      <c r="N114" s="25" t="str">
        <f t="shared" si="14"/>
        <v>14</v>
      </c>
      <c r="O114" s="25">
        <f t="shared" si="15"/>
        <v>22.5</v>
      </c>
      <c r="P114" s="25">
        <f t="shared" si="16"/>
        <v>54.5</v>
      </c>
      <c r="Q114" s="25">
        <v>39</v>
      </c>
    </row>
    <row r="115" spans="1:17" x14ac:dyDescent="0.15">
      <c r="A115" s="22" t="s">
        <v>206</v>
      </c>
      <c r="B115" s="49" t="s">
        <v>206</v>
      </c>
      <c r="C115" s="22" t="s">
        <v>772</v>
      </c>
      <c r="D115" s="23">
        <v>0.45</v>
      </c>
      <c r="E115" s="24">
        <v>1</v>
      </c>
      <c r="F115" s="24">
        <v>1</v>
      </c>
      <c r="G115" s="24">
        <v>0</v>
      </c>
      <c r="H115" s="25">
        <v>0</v>
      </c>
      <c r="I115" s="25" t="str">
        <f t="shared" si="17"/>
        <v>0</v>
      </c>
      <c r="J115" s="25" t="str">
        <f t="shared" si="12"/>
        <v>6</v>
      </c>
      <c r="K115" s="25" t="str">
        <f t="shared" si="10"/>
        <v>1</v>
      </c>
      <c r="L115" s="25" t="str">
        <f t="shared" si="11"/>
        <v>0</v>
      </c>
      <c r="M115" s="25" t="str">
        <f t="shared" si="13"/>
        <v>11</v>
      </c>
      <c r="N115" s="25" t="str">
        <f t="shared" si="14"/>
        <v>14</v>
      </c>
      <c r="O115" s="25">
        <f t="shared" si="15"/>
        <v>22.5</v>
      </c>
      <c r="P115" s="25">
        <f t="shared" si="16"/>
        <v>54.5</v>
      </c>
      <c r="Q115" s="25">
        <v>39</v>
      </c>
    </row>
    <row r="116" spans="1:17" x14ac:dyDescent="0.15">
      <c r="A116" s="22" t="s">
        <v>206</v>
      </c>
      <c r="B116" s="49" t="s">
        <v>206</v>
      </c>
      <c r="C116" s="22" t="s">
        <v>776</v>
      </c>
      <c r="D116" s="23">
        <v>0.45</v>
      </c>
      <c r="E116" s="24">
        <v>1</v>
      </c>
      <c r="F116" s="24">
        <v>1</v>
      </c>
      <c r="G116" s="24">
        <v>0</v>
      </c>
      <c r="H116" s="25">
        <v>0</v>
      </c>
      <c r="I116" s="25" t="str">
        <f t="shared" si="17"/>
        <v>0</v>
      </c>
      <c r="J116" s="25" t="str">
        <f t="shared" si="12"/>
        <v>6</v>
      </c>
      <c r="K116" s="25" t="str">
        <f t="shared" si="10"/>
        <v>1</v>
      </c>
      <c r="L116" s="25" t="str">
        <f t="shared" si="11"/>
        <v>0</v>
      </c>
      <c r="M116" s="25" t="str">
        <f t="shared" si="13"/>
        <v>11</v>
      </c>
      <c r="N116" s="25" t="str">
        <f t="shared" si="14"/>
        <v>14</v>
      </c>
      <c r="O116" s="25">
        <f t="shared" si="15"/>
        <v>22.5</v>
      </c>
      <c r="P116" s="25">
        <f t="shared" si="16"/>
        <v>54.5</v>
      </c>
      <c r="Q116" s="25">
        <v>39</v>
      </c>
    </row>
    <row r="117" spans="1:17" x14ac:dyDescent="0.15">
      <c r="A117" s="22" t="s">
        <v>206</v>
      </c>
      <c r="B117" s="22" t="s">
        <v>206</v>
      </c>
      <c r="C117" s="22" t="s">
        <v>955</v>
      </c>
      <c r="D117" s="23">
        <v>0.45</v>
      </c>
      <c r="E117" s="24">
        <v>1</v>
      </c>
      <c r="F117" s="24">
        <v>1</v>
      </c>
      <c r="G117" s="24">
        <v>0</v>
      </c>
      <c r="H117" s="25">
        <v>0</v>
      </c>
      <c r="I117" s="25" t="str">
        <f t="shared" si="17"/>
        <v>0</v>
      </c>
      <c r="J117" s="25" t="str">
        <f t="shared" si="12"/>
        <v>6</v>
      </c>
      <c r="K117" s="25" t="str">
        <f t="shared" si="10"/>
        <v>1</v>
      </c>
      <c r="L117" s="25" t="str">
        <f t="shared" si="11"/>
        <v>0</v>
      </c>
      <c r="M117" s="25" t="str">
        <f t="shared" si="13"/>
        <v>11</v>
      </c>
      <c r="N117" s="25" t="str">
        <f t="shared" si="14"/>
        <v>14</v>
      </c>
      <c r="O117" s="25">
        <f t="shared" si="15"/>
        <v>22.5</v>
      </c>
      <c r="P117" s="25">
        <f t="shared" si="16"/>
        <v>54.5</v>
      </c>
      <c r="Q117" s="25">
        <v>39</v>
      </c>
    </row>
    <row r="118" spans="1:17" x14ac:dyDescent="0.15">
      <c r="A118" s="22" t="s">
        <v>638</v>
      </c>
      <c r="B118" s="22" t="s">
        <v>645</v>
      </c>
      <c r="C118" s="22" t="s">
        <v>956</v>
      </c>
      <c r="D118" s="23">
        <v>0.45</v>
      </c>
      <c r="E118" s="24">
        <v>1</v>
      </c>
      <c r="F118" s="24">
        <v>1</v>
      </c>
      <c r="G118" s="24">
        <v>0</v>
      </c>
      <c r="H118" s="25">
        <v>0</v>
      </c>
      <c r="I118" s="25" t="str">
        <f t="shared" si="17"/>
        <v>0</v>
      </c>
      <c r="J118" s="25" t="str">
        <f t="shared" si="12"/>
        <v>6</v>
      </c>
      <c r="K118" s="25" t="str">
        <f t="shared" si="10"/>
        <v>1</v>
      </c>
      <c r="L118" s="25" t="str">
        <f t="shared" si="11"/>
        <v>0</v>
      </c>
      <c r="M118" s="25" t="str">
        <f t="shared" si="13"/>
        <v>11</v>
      </c>
      <c r="N118" s="25" t="str">
        <f t="shared" si="14"/>
        <v>14</v>
      </c>
      <c r="O118" s="25">
        <f t="shared" si="15"/>
        <v>22.5</v>
      </c>
      <c r="P118" s="25">
        <f t="shared" si="16"/>
        <v>54.5</v>
      </c>
      <c r="Q118" s="25">
        <v>39</v>
      </c>
    </row>
    <row r="119" spans="1:17" x14ac:dyDescent="0.15">
      <c r="A119" s="22" t="s">
        <v>360</v>
      </c>
      <c r="B119" s="22" t="s">
        <v>357</v>
      </c>
      <c r="C119" s="22" t="s">
        <v>957</v>
      </c>
      <c r="D119" s="23">
        <v>0.65</v>
      </c>
      <c r="E119" s="24">
        <v>0</v>
      </c>
      <c r="F119" s="24">
        <v>1</v>
      </c>
      <c r="G119" s="24">
        <v>1</v>
      </c>
      <c r="H119" s="25">
        <v>0</v>
      </c>
      <c r="I119" s="25" t="str">
        <f t="shared" si="17"/>
        <v>0</v>
      </c>
      <c r="J119" s="25" t="str">
        <f t="shared" si="12"/>
        <v>0</v>
      </c>
      <c r="K119" s="25" t="str">
        <f t="shared" si="10"/>
        <v>1</v>
      </c>
      <c r="L119" s="25" t="str">
        <f t="shared" si="11"/>
        <v>7</v>
      </c>
      <c r="M119" s="25" t="str">
        <f t="shared" si="13"/>
        <v>0</v>
      </c>
      <c r="N119" s="25" t="str">
        <f t="shared" si="14"/>
        <v>14</v>
      </c>
      <c r="O119" s="25">
        <f t="shared" si="15"/>
        <v>32.5</v>
      </c>
      <c r="P119" s="25">
        <f t="shared" si="16"/>
        <v>54.5</v>
      </c>
      <c r="Q119" s="25">
        <v>39</v>
      </c>
    </row>
    <row r="120" spans="1:17" x14ac:dyDescent="0.15">
      <c r="A120" s="22" t="s">
        <v>878</v>
      </c>
      <c r="B120" s="22" t="s">
        <v>884</v>
      </c>
      <c r="C120" s="22" t="s">
        <v>958</v>
      </c>
      <c r="D120" s="23">
        <v>0.37</v>
      </c>
      <c r="E120" s="24">
        <v>1</v>
      </c>
      <c r="F120" s="24">
        <v>0</v>
      </c>
      <c r="G120" s="24">
        <v>1</v>
      </c>
      <c r="H120" s="25">
        <v>1</v>
      </c>
      <c r="I120" s="25" t="str">
        <f t="shared" si="17"/>
        <v>6</v>
      </c>
      <c r="J120" s="25" t="str">
        <f t="shared" si="12"/>
        <v>6</v>
      </c>
      <c r="K120" s="25" t="str">
        <f t="shared" ref="K120:K183" si="18">IF(H120=0,"1",IF(H120=0.5,"3","6"))</f>
        <v>6</v>
      </c>
      <c r="L120" s="25" t="str">
        <f t="shared" si="11"/>
        <v>7</v>
      </c>
      <c r="M120" s="25" t="str">
        <f t="shared" si="13"/>
        <v>11</v>
      </c>
      <c r="N120" s="25" t="str">
        <f t="shared" si="14"/>
        <v>0</v>
      </c>
      <c r="O120" s="25">
        <f t="shared" si="15"/>
        <v>18.5</v>
      </c>
      <c r="P120" s="25">
        <f t="shared" si="16"/>
        <v>54.5</v>
      </c>
      <c r="Q120" s="25">
        <v>39</v>
      </c>
    </row>
    <row r="121" spans="1:17" x14ac:dyDescent="0.15">
      <c r="A121" s="22" t="s">
        <v>878</v>
      </c>
      <c r="B121" s="22" t="s">
        <v>347</v>
      </c>
      <c r="C121" s="22" t="s">
        <v>959</v>
      </c>
      <c r="D121" s="23">
        <v>0.37</v>
      </c>
      <c r="E121" s="50">
        <v>1</v>
      </c>
      <c r="F121" s="50">
        <v>0</v>
      </c>
      <c r="G121" s="50">
        <v>1</v>
      </c>
      <c r="H121" s="25">
        <v>1</v>
      </c>
      <c r="I121" s="25" t="str">
        <f t="shared" si="17"/>
        <v>6</v>
      </c>
      <c r="J121" s="25" t="str">
        <f t="shared" si="12"/>
        <v>6</v>
      </c>
      <c r="K121" s="25" t="str">
        <f t="shared" si="18"/>
        <v>6</v>
      </c>
      <c r="L121" s="25" t="str">
        <f t="shared" si="11"/>
        <v>7</v>
      </c>
      <c r="M121" s="25" t="str">
        <f t="shared" si="13"/>
        <v>11</v>
      </c>
      <c r="N121" s="25" t="str">
        <f t="shared" si="14"/>
        <v>0</v>
      </c>
      <c r="O121" s="25">
        <f t="shared" si="15"/>
        <v>18.5</v>
      </c>
      <c r="P121" s="25">
        <f t="shared" si="16"/>
        <v>54.5</v>
      </c>
      <c r="Q121" s="25">
        <v>39</v>
      </c>
    </row>
    <row r="122" spans="1:17" x14ac:dyDescent="0.15">
      <c r="A122" s="22" t="s">
        <v>878</v>
      </c>
      <c r="B122" s="22" t="s">
        <v>347</v>
      </c>
      <c r="C122" s="22" t="s">
        <v>960</v>
      </c>
      <c r="D122" s="23">
        <v>0.37</v>
      </c>
      <c r="E122" s="24">
        <v>1</v>
      </c>
      <c r="F122" s="24">
        <v>0</v>
      </c>
      <c r="G122" s="24">
        <v>1</v>
      </c>
      <c r="H122" s="25">
        <v>1</v>
      </c>
      <c r="I122" s="25" t="str">
        <f t="shared" si="17"/>
        <v>6</v>
      </c>
      <c r="J122" s="25" t="str">
        <f t="shared" si="12"/>
        <v>6</v>
      </c>
      <c r="K122" s="25" t="str">
        <f t="shared" si="18"/>
        <v>6</v>
      </c>
      <c r="L122" s="25" t="str">
        <f t="shared" si="11"/>
        <v>7</v>
      </c>
      <c r="M122" s="25" t="str">
        <f t="shared" si="13"/>
        <v>11</v>
      </c>
      <c r="N122" s="25" t="str">
        <f t="shared" si="14"/>
        <v>0</v>
      </c>
      <c r="O122" s="25">
        <f t="shared" si="15"/>
        <v>18.5</v>
      </c>
      <c r="P122" s="25">
        <f t="shared" si="16"/>
        <v>54.5</v>
      </c>
      <c r="Q122" s="25">
        <v>39</v>
      </c>
    </row>
    <row r="123" spans="1:17" x14ac:dyDescent="0.15">
      <c r="A123" s="28" t="s">
        <v>254</v>
      </c>
      <c r="B123" s="28" t="s">
        <v>255</v>
      </c>
      <c r="C123" s="28" t="s">
        <v>961</v>
      </c>
      <c r="D123" s="29">
        <v>0.08</v>
      </c>
      <c r="E123" s="28">
        <v>1</v>
      </c>
      <c r="F123" s="28">
        <v>1</v>
      </c>
      <c r="G123" s="28">
        <v>1</v>
      </c>
      <c r="H123" s="30">
        <v>1</v>
      </c>
      <c r="I123" s="26" t="str">
        <f t="shared" si="17"/>
        <v>6</v>
      </c>
      <c r="J123" s="26" t="str">
        <f t="shared" si="12"/>
        <v>6</v>
      </c>
      <c r="K123" s="26" t="str">
        <f t="shared" si="18"/>
        <v>6</v>
      </c>
      <c r="L123" s="26" t="str">
        <f t="shared" si="11"/>
        <v>7</v>
      </c>
      <c r="M123" s="26" t="str">
        <f t="shared" si="13"/>
        <v>11</v>
      </c>
      <c r="N123" s="26" t="str">
        <f t="shared" si="14"/>
        <v>14</v>
      </c>
      <c r="O123" s="26">
        <f t="shared" si="15"/>
        <v>4</v>
      </c>
      <c r="P123" s="26">
        <f t="shared" si="16"/>
        <v>54</v>
      </c>
      <c r="Q123" s="25">
        <v>40</v>
      </c>
    </row>
    <row r="124" spans="1:17" x14ac:dyDescent="0.15">
      <c r="A124" s="22" t="s">
        <v>878</v>
      </c>
      <c r="B124" s="22" t="s">
        <v>884</v>
      </c>
      <c r="C124" s="22" t="s">
        <v>962</v>
      </c>
      <c r="D124" s="23">
        <v>0.35</v>
      </c>
      <c r="E124" s="24">
        <v>1</v>
      </c>
      <c r="F124" s="24">
        <v>0</v>
      </c>
      <c r="G124" s="24">
        <v>1</v>
      </c>
      <c r="H124" s="25">
        <v>1</v>
      </c>
      <c r="I124" s="25" t="str">
        <f t="shared" si="17"/>
        <v>6</v>
      </c>
      <c r="J124" s="25" t="str">
        <f t="shared" si="12"/>
        <v>6</v>
      </c>
      <c r="K124" s="25" t="str">
        <f t="shared" si="18"/>
        <v>6</v>
      </c>
      <c r="L124" s="25" t="str">
        <f t="shared" si="11"/>
        <v>7</v>
      </c>
      <c r="M124" s="25" t="str">
        <f t="shared" si="13"/>
        <v>11</v>
      </c>
      <c r="N124" s="25" t="str">
        <f t="shared" si="14"/>
        <v>0</v>
      </c>
      <c r="O124" s="25">
        <f t="shared" si="15"/>
        <v>17.5</v>
      </c>
      <c r="P124" s="25">
        <f t="shared" si="16"/>
        <v>53.5</v>
      </c>
      <c r="Q124" s="25">
        <v>41</v>
      </c>
    </row>
    <row r="125" spans="1:17" x14ac:dyDescent="0.15">
      <c r="A125" s="22" t="s">
        <v>878</v>
      </c>
      <c r="B125" s="22" t="s">
        <v>884</v>
      </c>
      <c r="C125" s="22" t="s">
        <v>963</v>
      </c>
      <c r="D125" s="23">
        <v>0.35</v>
      </c>
      <c r="E125" s="24">
        <v>1</v>
      </c>
      <c r="F125" s="24">
        <v>0</v>
      </c>
      <c r="G125" s="24">
        <v>1</v>
      </c>
      <c r="H125" s="25">
        <v>1</v>
      </c>
      <c r="I125" s="25" t="str">
        <f t="shared" si="17"/>
        <v>6</v>
      </c>
      <c r="J125" s="25" t="str">
        <f t="shared" si="12"/>
        <v>6</v>
      </c>
      <c r="K125" s="25" t="str">
        <f t="shared" si="18"/>
        <v>6</v>
      </c>
      <c r="L125" s="25" t="str">
        <f t="shared" si="11"/>
        <v>7</v>
      </c>
      <c r="M125" s="25" t="str">
        <f t="shared" si="13"/>
        <v>11</v>
      </c>
      <c r="N125" s="25" t="str">
        <f t="shared" si="14"/>
        <v>0</v>
      </c>
      <c r="O125" s="25">
        <f t="shared" si="15"/>
        <v>17.5</v>
      </c>
      <c r="P125" s="25">
        <f t="shared" si="16"/>
        <v>53.5</v>
      </c>
      <c r="Q125" s="25">
        <v>41</v>
      </c>
    </row>
    <row r="126" spans="1:17" x14ac:dyDescent="0.15">
      <c r="A126" s="24" t="s">
        <v>878</v>
      </c>
      <c r="B126" s="24" t="s">
        <v>884</v>
      </c>
      <c r="C126" s="24" t="s">
        <v>964</v>
      </c>
      <c r="D126" s="23">
        <v>0.35</v>
      </c>
      <c r="E126" s="24">
        <v>1</v>
      </c>
      <c r="F126" s="24">
        <v>0</v>
      </c>
      <c r="G126" s="24">
        <v>1</v>
      </c>
      <c r="H126" s="25">
        <v>1</v>
      </c>
      <c r="I126" s="25" t="str">
        <f t="shared" si="17"/>
        <v>6</v>
      </c>
      <c r="J126" s="25" t="str">
        <f t="shared" si="12"/>
        <v>6</v>
      </c>
      <c r="K126" s="25" t="str">
        <f t="shared" si="18"/>
        <v>6</v>
      </c>
      <c r="L126" s="25" t="str">
        <f t="shared" si="11"/>
        <v>7</v>
      </c>
      <c r="M126" s="25" t="str">
        <f t="shared" si="13"/>
        <v>11</v>
      </c>
      <c r="N126" s="25" t="str">
        <f t="shared" si="14"/>
        <v>0</v>
      </c>
      <c r="O126" s="25">
        <f t="shared" si="15"/>
        <v>17.5</v>
      </c>
      <c r="P126" s="25">
        <f t="shared" si="16"/>
        <v>53.5</v>
      </c>
      <c r="Q126" s="25">
        <v>41</v>
      </c>
    </row>
    <row r="127" spans="1:17" x14ac:dyDescent="0.15">
      <c r="A127" s="22" t="s">
        <v>880</v>
      </c>
      <c r="B127" s="22" t="s">
        <v>235</v>
      </c>
      <c r="C127" s="22" t="s">
        <v>965</v>
      </c>
      <c r="D127" s="23">
        <v>0.59</v>
      </c>
      <c r="E127" s="24">
        <v>1</v>
      </c>
      <c r="F127" s="24">
        <v>0</v>
      </c>
      <c r="G127" s="24">
        <v>0</v>
      </c>
      <c r="H127" s="25">
        <v>0.5</v>
      </c>
      <c r="I127" s="25" t="str">
        <f t="shared" si="17"/>
        <v>3</v>
      </c>
      <c r="J127" s="25" t="str">
        <f t="shared" si="12"/>
        <v>6</v>
      </c>
      <c r="K127" s="25" t="str">
        <f t="shared" si="18"/>
        <v>3</v>
      </c>
      <c r="L127" s="25" t="str">
        <f t="shared" si="11"/>
        <v>0</v>
      </c>
      <c r="M127" s="25" t="str">
        <f t="shared" si="13"/>
        <v>11</v>
      </c>
      <c r="N127" s="25" t="str">
        <f t="shared" si="14"/>
        <v>0</v>
      </c>
      <c r="O127" s="25">
        <f t="shared" si="15"/>
        <v>29.5</v>
      </c>
      <c r="P127" s="25">
        <f t="shared" si="16"/>
        <v>52.5</v>
      </c>
      <c r="Q127" s="25">
        <v>42</v>
      </c>
    </row>
    <row r="128" spans="1:17" x14ac:dyDescent="0.15">
      <c r="A128" s="22" t="s">
        <v>880</v>
      </c>
      <c r="B128" s="22" t="s">
        <v>235</v>
      </c>
      <c r="C128" s="22" t="s">
        <v>966</v>
      </c>
      <c r="D128" s="47">
        <v>0.59</v>
      </c>
      <c r="E128" s="41">
        <v>1</v>
      </c>
      <c r="F128" s="41">
        <v>0</v>
      </c>
      <c r="G128" s="41">
        <v>0</v>
      </c>
      <c r="H128" s="25">
        <v>0.5</v>
      </c>
      <c r="I128" s="25" t="str">
        <f t="shared" si="17"/>
        <v>3</v>
      </c>
      <c r="J128" s="25" t="str">
        <f t="shared" si="12"/>
        <v>6</v>
      </c>
      <c r="K128" s="25" t="str">
        <f t="shared" si="18"/>
        <v>3</v>
      </c>
      <c r="L128" s="25" t="str">
        <f t="shared" si="11"/>
        <v>0</v>
      </c>
      <c r="M128" s="25" t="str">
        <f t="shared" si="13"/>
        <v>11</v>
      </c>
      <c r="N128" s="25" t="str">
        <f t="shared" si="14"/>
        <v>0</v>
      </c>
      <c r="O128" s="25">
        <f t="shared" si="15"/>
        <v>29.5</v>
      </c>
      <c r="P128" s="25">
        <f t="shared" si="16"/>
        <v>52.5</v>
      </c>
      <c r="Q128" s="25">
        <v>42</v>
      </c>
    </row>
    <row r="129" spans="1:17" x14ac:dyDescent="0.15">
      <c r="A129" s="22" t="s">
        <v>360</v>
      </c>
      <c r="B129" s="22" t="s">
        <v>298</v>
      </c>
      <c r="C129" s="22" t="s">
        <v>368</v>
      </c>
      <c r="D129" s="23">
        <v>0.55000000000000004</v>
      </c>
      <c r="E129" s="24">
        <v>1</v>
      </c>
      <c r="F129" s="24">
        <v>0</v>
      </c>
      <c r="G129" s="24">
        <v>1</v>
      </c>
      <c r="H129" s="25">
        <v>0</v>
      </c>
      <c r="I129" s="25" t="str">
        <f t="shared" si="17"/>
        <v>0</v>
      </c>
      <c r="J129" s="25" t="str">
        <f t="shared" si="12"/>
        <v>6</v>
      </c>
      <c r="K129" s="25" t="str">
        <f t="shared" si="18"/>
        <v>1</v>
      </c>
      <c r="L129" s="25" t="str">
        <f t="shared" si="11"/>
        <v>7</v>
      </c>
      <c r="M129" s="25" t="str">
        <f t="shared" si="13"/>
        <v>11</v>
      </c>
      <c r="N129" s="25" t="str">
        <f t="shared" si="14"/>
        <v>0</v>
      </c>
      <c r="O129" s="25">
        <f t="shared" si="15"/>
        <v>27.500000000000004</v>
      </c>
      <c r="P129" s="25">
        <f t="shared" si="16"/>
        <v>52.5</v>
      </c>
      <c r="Q129" s="25">
        <v>42</v>
      </c>
    </row>
    <row r="130" spans="1:17" x14ac:dyDescent="0.15">
      <c r="A130" s="22" t="s">
        <v>360</v>
      </c>
      <c r="B130" s="22" t="s">
        <v>298</v>
      </c>
      <c r="C130" s="22" t="s">
        <v>967</v>
      </c>
      <c r="D130" s="23">
        <v>0.55000000000000004</v>
      </c>
      <c r="E130" s="24">
        <v>1</v>
      </c>
      <c r="F130" s="24">
        <v>0</v>
      </c>
      <c r="G130" s="24">
        <v>1</v>
      </c>
      <c r="H130" s="25">
        <v>0</v>
      </c>
      <c r="I130" s="25" t="str">
        <f t="shared" si="17"/>
        <v>0</v>
      </c>
      <c r="J130" s="25" t="str">
        <f t="shared" si="12"/>
        <v>6</v>
      </c>
      <c r="K130" s="25" t="str">
        <f t="shared" si="18"/>
        <v>1</v>
      </c>
      <c r="L130" s="25" t="str">
        <f t="shared" ref="L130:L167" si="19">IF(G130=1,"7","0")</f>
        <v>7</v>
      </c>
      <c r="M130" s="25" t="str">
        <f t="shared" si="13"/>
        <v>11</v>
      </c>
      <c r="N130" s="25" t="str">
        <f t="shared" si="14"/>
        <v>0</v>
      </c>
      <c r="O130" s="25">
        <f t="shared" si="15"/>
        <v>27.500000000000004</v>
      </c>
      <c r="P130" s="25">
        <f t="shared" si="16"/>
        <v>52.5</v>
      </c>
      <c r="Q130" s="25">
        <v>42</v>
      </c>
    </row>
    <row r="131" spans="1:17" x14ac:dyDescent="0.15">
      <c r="A131" s="22" t="s">
        <v>638</v>
      </c>
      <c r="B131" s="22" t="s">
        <v>645</v>
      </c>
      <c r="C131" s="22" t="s">
        <v>651</v>
      </c>
      <c r="D131" s="23">
        <v>0.4</v>
      </c>
      <c r="E131" s="24">
        <v>1</v>
      </c>
      <c r="F131" s="24">
        <v>1</v>
      </c>
      <c r="G131" s="24">
        <v>0</v>
      </c>
      <c r="H131" s="25">
        <v>0</v>
      </c>
      <c r="I131" s="25" t="str">
        <f t="shared" si="17"/>
        <v>0</v>
      </c>
      <c r="J131" s="25" t="str">
        <f t="shared" ref="J131:J167" si="20">IF(E131=1,"6","0")</f>
        <v>6</v>
      </c>
      <c r="K131" s="25" t="str">
        <f t="shared" si="18"/>
        <v>1</v>
      </c>
      <c r="L131" s="25" t="str">
        <f t="shared" si="19"/>
        <v>0</v>
      </c>
      <c r="M131" s="25" t="str">
        <f t="shared" ref="M131:M167" si="21">IF(E131=1,"11","0")</f>
        <v>11</v>
      </c>
      <c r="N131" s="25" t="str">
        <f t="shared" ref="N131:N167" si="22">IF(F131=1,"14","0")</f>
        <v>14</v>
      </c>
      <c r="O131" s="25">
        <f t="shared" ref="O131:O167" si="23">(0.5*D131)*100</f>
        <v>20</v>
      </c>
      <c r="P131" s="25">
        <f t="shared" ref="P131:P167" si="24">O131+I131+J131+K131+L131+M131+N131</f>
        <v>52</v>
      </c>
      <c r="Q131" s="25">
        <v>43</v>
      </c>
    </row>
    <row r="132" spans="1:17" x14ac:dyDescent="0.15">
      <c r="A132" s="22" t="s">
        <v>360</v>
      </c>
      <c r="B132" s="22" t="s">
        <v>357</v>
      </c>
      <c r="C132" s="22" t="s">
        <v>968</v>
      </c>
      <c r="D132" s="23">
        <v>0.6</v>
      </c>
      <c r="E132" s="24">
        <v>0</v>
      </c>
      <c r="F132" s="24">
        <v>1</v>
      </c>
      <c r="G132" s="24">
        <v>1</v>
      </c>
      <c r="H132" s="25">
        <v>0</v>
      </c>
      <c r="I132" s="25" t="str">
        <f t="shared" si="17"/>
        <v>0</v>
      </c>
      <c r="J132" s="25" t="str">
        <f t="shared" si="20"/>
        <v>0</v>
      </c>
      <c r="K132" s="25" t="str">
        <f t="shared" si="18"/>
        <v>1</v>
      </c>
      <c r="L132" s="25" t="str">
        <f t="shared" si="19"/>
        <v>7</v>
      </c>
      <c r="M132" s="25" t="str">
        <f t="shared" si="21"/>
        <v>0</v>
      </c>
      <c r="N132" s="25" t="str">
        <f t="shared" si="22"/>
        <v>14</v>
      </c>
      <c r="O132" s="25">
        <f t="shared" si="23"/>
        <v>30</v>
      </c>
      <c r="P132" s="25">
        <f t="shared" si="24"/>
        <v>52</v>
      </c>
      <c r="Q132" s="25">
        <v>43</v>
      </c>
    </row>
    <row r="133" spans="1:17" x14ac:dyDescent="0.15">
      <c r="A133" s="28" t="s">
        <v>254</v>
      </c>
      <c r="B133" s="28" t="s">
        <v>255</v>
      </c>
      <c r="C133" s="28" t="s">
        <v>969</v>
      </c>
      <c r="D133" s="29">
        <v>0.32</v>
      </c>
      <c r="E133" s="28">
        <v>1</v>
      </c>
      <c r="F133" s="28">
        <v>0</v>
      </c>
      <c r="G133" s="28">
        <v>1</v>
      </c>
      <c r="H133" s="30">
        <v>1</v>
      </c>
      <c r="I133" s="26" t="str">
        <f t="shared" si="17"/>
        <v>6</v>
      </c>
      <c r="J133" s="26" t="str">
        <f t="shared" si="20"/>
        <v>6</v>
      </c>
      <c r="K133" s="26" t="str">
        <f t="shared" si="18"/>
        <v>6</v>
      </c>
      <c r="L133" s="26" t="str">
        <f t="shared" si="19"/>
        <v>7</v>
      </c>
      <c r="M133" s="26" t="str">
        <f t="shared" si="21"/>
        <v>11</v>
      </c>
      <c r="N133" s="26" t="str">
        <f t="shared" si="22"/>
        <v>0</v>
      </c>
      <c r="O133" s="26">
        <f t="shared" si="23"/>
        <v>16</v>
      </c>
      <c r="P133" s="26">
        <f t="shared" si="24"/>
        <v>52</v>
      </c>
      <c r="Q133" s="25">
        <v>43</v>
      </c>
    </row>
    <row r="134" spans="1:17" x14ac:dyDescent="0.15">
      <c r="A134" s="28" t="s">
        <v>254</v>
      </c>
      <c r="B134" s="51" t="s">
        <v>255</v>
      </c>
      <c r="C134" s="28" t="s">
        <v>970</v>
      </c>
      <c r="D134" s="29">
        <v>0.32</v>
      </c>
      <c r="E134" s="28">
        <v>1</v>
      </c>
      <c r="F134" s="28">
        <v>0</v>
      </c>
      <c r="G134" s="28">
        <v>1</v>
      </c>
      <c r="H134" s="30">
        <v>1</v>
      </c>
      <c r="I134" s="26" t="str">
        <f t="shared" si="17"/>
        <v>6</v>
      </c>
      <c r="J134" s="26" t="str">
        <f t="shared" si="20"/>
        <v>6</v>
      </c>
      <c r="K134" s="26" t="str">
        <f t="shared" si="18"/>
        <v>6</v>
      </c>
      <c r="L134" s="26" t="str">
        <f t="shared" si="19"/>
        <v>7</v>
      </c>
      <c r="M134" s="26" t="str">
        <f t="shared" si="21"/>
        <v>11</v>
      </c>
      <c r="N134" s="26" t="str">
        <f t="shared" si="22"/>
        <v>0</v>
      </c>
      <c r="O134" s="26">
        <f t="shared" si="23"/>
        <v>16</v>
      </c>
      <c r="P134" s="26">
        <f t="shared" si="24"/>
        <v>52</v>
      </c>
      <c r="Q134" s="25">
        <v>43</v>
      </c>
    </row>
    <row r="135" spans="1:17" x14ac:dyDescent="0.15">
      <c r="A135" s="28" t="s">
        <v>254</v>
      </c>
      <c r="B135" s="28" t="s">
        <v>255</v>
      </c>
      <c r="C135" s="51" t="s">
        <v>971</v>
      </c>
      <c r="D135" s="29">
        <v>0.32</v>
      </c>
      <c r="E135" s="28">
        <v>1</v>
      </c>
      <c r="F135" s="28">
        <v>0</v>
      </c>
      <c r="G135" s="28">
        <v>1</v>
      </c>
      <c r="H135" s="30">
        <v>1</v>
      </c>
      <c r="I135" s="26" t="str">
        <f t="shared" si="17"/>
        <v>6</v>
      </c>
      <c r="J135" s="26" t="str">
        <f t="shared" si="20"/>
        <v>6</v>
      </c>
      <c r="K135" s="26" t="str">
        <f t="shared" si="18"/>
        <v>6</v>
      </c>
      <c r="L135" s="26" t="str">
        <f t="shared" si="19"/>
        <v>7</v>
      </c>
      <c r="M135" s="26" t="str">
        <f t="shared" si="21"/>
        <v>11</v>
      </c>
      <c r="N135" s="26" t="str">
        <f t="shared" si="22"/>
        <v>0</v>
      </c>
      <c r="O135" s="26">
        <f t="shared" si="23"/>
        <v>16</v>
      </c>
      <c r="P135" s="26">
        <f t="shared" si="24"/>
        <v>52</v>
      </c>
      <c r="Q135" s="25">
        <v>43</v>
      </c>
    </row>
    <row r="136" spans="1:17" x14ac:dyDescent="0.15">
      <c r="A136" s="22" t="s">
        <v>878</v>
      </c>
      <c r="B136" s="22" t="s">
        <v>347</v>
      </c>
      <c r="C136" s="22" t="s">
        <v>972</v>
      </c>
      <c r="D136" s="23">
        <v>0.37</v>
      </c>
      <c r="E136" s="24">
        <v>0</v>
      </c>
      <c r="F136" s="24">
        <v>1</v>
      </c>
      <c r="G136" s="24">
        <v>1</v>
      </c>
      <c r="H136" s="25">
        <v>1</v>
      </c>
      <c r="I136" s="25" t="str">
        <f t="shared" si="17"/>
        <v>6</v>
      </c>
      <c r="J136" s="25" t="str">
        <f t="shared" si="20"/>
        <v>0</v>
      </c>
      <c r="K136" s="25" t="str">
        <f t="shared" si="18"/>
        <v>6</v>
      </c>
      <c r="L136" s="25" t="str">
        <f t="shared" si="19"/>
        <v>7</v>
      </c>
      <c r="M136" s="25" t="str">
        <f t="shared" si="21"/>
        <v>0</v>
      </c>
      <c r="N136" s="25" t="str">
        <f t="shared" si="22"/>
        <v>14</v>
      </c>
      <c r="O136" s="25">
        <f t="shared" si="23"/>
        <v>18.5</v>
      </c>
      <c r="P136" s="25">
        <f t="shared" si="24"/>
        <v>51.5</v>
      </c>
      <c r="Q136" s="25">
        <v>44</v>
      </c>
    </row>
    <row r="137" spans="1:17" x14ac:dyDescent="0.15">
      <c r="A137" s="22" t="s">
        <v>878</v>
      </c>
      <c r="B137" s="22" t="s">
        <v>347</v>
      </c>
      <c r="C137" s="22" t="s">
        <v>973</v>
      </c>
      <c r="D137" s="23">
        <v>0.37</v>
      </c>
      <c r="E137" s="24">
        <v>0</v>
      </c>
      <c r="F137" s="24">
        <v>1</v>
      </c>
      <c r="G137" s="24">
        <v>1</v>
      </c>
      <c r="H137" s="25">
        <v>1</v>
      </c>
      <c r="I137" s="25" t="str">
        <f t="shared" si="17"/>
        <v>6</v>
      </c>
      <c r="J137" s="25" t="str">
        <f t="shared" si="20"/>
        <v>0</v>
      </c>
      <c r="K137" s="25" t="str">
        <f t="shared" si="18"/>
        <v>6</v>
      </c>
      <c r="L137" s="25" t="str">
        <f t="shared" si="19"/>
        <v>7</v>
      </c>
      <c r="M137" s="25" t="str">
        <f t="shared" si="21"/>
        <v>0</v>
      </c>
      <c r="N137" s="25" t="str">
        <f t="shared" si="22"/>
        <v>14</v>
      </c>
      <c r="O137" s="25">
        <f t="shared" si="23"/>
        <v>18.5</v>
      </c>
      <c r="P137" s="25">
        <f t="shared" si="24"/>
        <v>51.5</v>
      </c>
      <c r="Q137" s="25">
        <v>44</v>
      </c>
    </row>
    <row r="138" spans="1:17" x14ac:dyDescent="0.15">
      <c r="A138" s="22" t="s">
        <v>878</v>
      </c>
      <c r="B138" s="22" t="s">
        <v>347</v>
      </c>
      <c r="C138" s="22" t="s">
        <v>974</v>
      </c>
      <c r="D138" s="23">
        <v>0.37</v>
      </c>
      <c r="E138" s="24">
        <v>0</v>
      </c>
      <c r="F138" s="24">
        <v>1</v>
      </c>
      <c r="G138" s="24">
        <v>1</v>
      </c>
      <c r="H138" s="25">
        <v>1</v>
      </c>
      <c r="I138" s="25" t="str">
        <f t="shared" si="17"/>
        <v>6</v>
      </c>
      <c r="J138" s="25" t="str">
        <f t="shared" si="20"/>
        <v>0</v>
      </c>
      <c r="K138" s="25" t="str">
        <f t="shared" si="18"/>
        <v>6</v>
      </c>
      <c r="L138" s="25" t="str">
        <f t="shared" si="19"/>
        <v>7</v>
      </c>
      <c r="M138" s="25" t="str">
        <f t="shared" si="21"/>
        <v>0</v>
      </c>
      <c r="N138" s="25" t="str">
        <f t="shared" si="22"/>
        <v>14</v>
      </c>
      <c r="O138" s="25">
        <f t="shared" si="23"/>
        <v>18.5</v>
      </c>
      <c r="P138" s="25">
        <f t="shared" si="24"/>
        <v>51.5</v>
      </c>
      <c r="Q138" s="25">
        <v>44</v>
      </c>
    </row>
    <row r="139" spans="1:17" x14ac:dyDescent="0.15">
      <c r="A139" s="24" t="s">
        <v>878</v>
      </c>
      <c r="B139" s="24" t="s">
        <v>347</v>
      </c>
      <c r="C139" s="24" t="s">
        <v>975</v>
      </c>
      <c r="D139" s="23">
        <v>0.37</v>
      </c>
      <c r="E139" s="24">
        <v>0</v>
      </c>
      <c r="F139" s="24">
        <v>1</v>
      </c>
      <c r="G139" s="24">
        <v>1</v>
      </c>
      <c r="H139" s="25">
        <v>1</v>
      </c>
      <c r="I139" s="25" t="str">
        <f t="shared" si="17"/>
        <v>6</v>
      </c>
      <c r="J139" s="25" t="str">
        <f t="shared" si="20"/>
        <v>0</v>
      </c>
      <c r="K139" s="25" t="str">
        <f t="shared" si="18"/>
        <v>6</v>
      </c>
      <c r="L139" s="25" t="str">
        <f t="shared" si="19"/>
        <v>7</v>
      </c>
      <c r="M139" s="25" t="str">
        <f t="shared" si="21"/>
        <v>0</v>
      </c>
      <c r="N139" s="25" t="str">
        <f t="shared" si="22"/>
        <v>14</v>
      </c>
      <c r="O139" s="25">
        <f t="shared" si="23"/>
        <v>18.5</v>
      </c>
      <c r="P139" s="25">
        <f t="shared" si="24"/>
        <v>51.5</v>
      </c>
      <c r="Q139" s="25">
        <v>44</v>
      </c>
    </row>
    <row r="140" spans="1:17" x14ac:dyDescent="0.15">
      <c r="A140" s="24" t="s">
        <v>878</v>
      </c>
      <c r="B140" s="24" t="s">
        <v>347</v>
      </c>
      <c r="C140" s="24" t="s">
        <v>976</v>
      </c>
      <c r="D140" s="23">
        <v>0.37</v>
      </c>
      <c r="E140" s="24">
        <v>0</v>
      </c>
      <c r="F140" s="24">
        <v>1</v>
      </c>
      <c r="G140" s="24">
        <v>1</v>
      </c>
      <c r="H140" s="25">
        <v>1</v>
      </c>
      <c r="I140" s="25" t="str">
        <f t="shared" si="17"/>
        <v>6</v>
      </c>
      <c r="J140" s="25" t="str">
        <f t="shared" si="20"/>
        <v>0</v>
      </c>
      <c r="K140" s="25" t="str">
        <f t="shared" si="18"/>
        <v>6</v>
      </c>
      <c r="L140" s="25" t="str">
        <f t="shared" si="19"/>
        <v>7</v>
      </c>
      <c r="M140" s="25" t="str">
        <f t="shared" si="21"/>
        <v>0</v>
      </c>
      <c r="N140" s="25" t="str">
        <f t="shared" si="22"/>
        <v>14</v>
      </c>
      <c r="O140" s="25">
        <f t="shared" si="23"/>
        <v>18.5</v>
      </c>
      <c r="P140" s="25">
        <f t="shared" si="24"/>
        <v>51.5</v>
      </c>
      <c r="Q140" s="25">
        <v>44</v>
      </c>
    </row>
    <row r="141" spans="1:17" x14ac:dyDescent="0.15">
      <c r="A141" s="22" t="s">
        <v>878</v>
      </c>
      <c r="B141" s="22" t="s">
        <v>300</v>
      </c>
      <c r="C141" s="22" t="s">
        <v>301</v>
      </c>
      <c r="D141" s="23">
        <v>0.31</v>
      </c>
      <c r="E141" s="24">
        <v>1</v>
      </c>
      <c r="F141" s="24">
        <v>0</v>
      </c>
      <c r="G141" s="24">
        <v>1</v>
      </c>
      <c r="H141" s="25">
        <v>1</v>
      </c>
      <c r="I141" s="25" t="str">
        <f t="shared" si="17"/>
        <v>6</v>
      </c>
      <c r="J141" s="25" t="str">
        <f t="shared" si="20"/>
        <v>6</v>
      </c>
      <c r="K141" s="25" t="str">
        <f t="shared" si="18"/>
        <v>6</v>
      </c>
      <c r="L141" s="25" t="str">
        <f t="shared" si="19"/>
        <v>7</v>
      </c>
      <c r="M141" s="25" t="str">
        <f t="shared" si="21"/>
        <v>11</v>
      </c>
      <c r="N141" s="25" t="str">
        <f t="shared" si="22"/>
        <v>0</v>
      </c>
      <c r="O141" s="25">
        <f t="shared" si="23"/>
        <v>15.5</v>
      </c>
      <c r="P141" s="25">
        <f t="shared" si="24"/>
        <v>51.5</v>
      </c>
      <c r="Q141" s="25">
        <v>44</v>
      </c>
    </row>
    <row r="142" spans="1:17" x14ac:dyDescent="0.15">
      <c r="A142" s="22" t="s">
        <v>360</v>
      </c>
      <c r="B142" s="22" t="s">
        <v>357</v>
      </c>
      <c r="C142" s="22" t="s">
        <v>977</v>
      </c>
      <c r="D142" s="23">
        <v>0.5</v>
      </c>
      <c r="E142" s="24">
        <v>1</v>
      </c>
      <c r="F142" s="24">
        <v>0</v>
      </c>
      <c r="G142" s="24">
        <v>1</v>
      </c>
      <c r="H142" s="25">
        <v>0</v>
      </c>
      <c r="I142" s="25" t="str">
        <f t="shared" si="17"/>
        <v>0</v>
      </c>
      <c r="J142" s="25" t="str">
        <f t="shared" si="20"/>
        <v>6</v>
      </c>
      <c r="K142" s="25" t="str">
        <f t="shared" si="18"/>
        <v>1</v>
      </c>
      <c r="L142" s="25" t="str">
        <f t="shared" si="19"/>
        <v>7</v>
      </c>
      <c r="M142" s="25" t="str">
        <f t="shared" si="21"/>
        <v>11</v>
      </c>
      <c r="N142" s="25" t="str">
        <f t="shared" si="22"/>
        <v>0</v>
      </c>
      <c r="O142" s="25">
        <f t="shared" si="23"/>
        <v>25</v>
      </c>
      <c r="P142" s="25">
        <f t="shared" si="24"/>
        <v>50</v>
      </c>
      <c r="Q142" s="25">
        <v>45</v>
      </c>
    </row>
    <row r="143" spans="1:17" x14ac:dyDescent="0.15">
      <c r="A143" s="22" t="s">
        <v>206</v>
      </c>
      <c r="B143" s="22" t="s">
        <v>206</v>
      </c>
      <c r="C143" s="22" t="s">
        <v>759</v>
      </c>
      <c r="D143" s="23">
        <v>0.55000000000000004</v>
      </c>
      <c r="E143" s="24">
        <v>0</v>
      </c>
      <c r="F143" s="24">
        <v>1</v>
      </c>
      <c r="G143" s="24">
        <v>1</v>
      </c>
      <c r="H143" s="25">
        <v>0</v>
      </c>
      <c r="I143" s="25" t="str">
        <f t="shared" si="17"/>
        <v>0</v>
      </c>
      <c r="J143" s="25" t="str">
        <f t="shared" si="20"/>
        <v>0</v>
      </c>
      <c r="K143" s="25" t="str">
        <f t="shared" si="18"/>
        <v>1</v>
      </c>
      <c r="L143" s="25" t="str">
        <f t="shared" si="19"/>
        <v>7</v>
      </c>
      <c r="M143" s="25" t="str">
        <f t="shared" si="21"/>
        <v>0</v>
      </c>
      <c r="N143" s="25" t="str">
        <f t="shared" si="22"/>
        <v>14</v>
      </c>
      <c r="O143" s="25">
        <f t="shared" si="23"/>
        <v>27.500000000000004</v>
      </c>
      <c r="P143" s="25">
        <f t="shared" si="24"/>
        <v>49.5</v>
      </c>
      <c r="Q143" s="25">
        <v>46</v>
      </c>
    </row>
    <row r="144" spans="1:17" x14ac:dyDescent="0.15">
      <c r="A144" s="24" t="s">
        <v>360</v>
      </c>
      <c r="B144" s="24" t="s">
        <v>298</v>
      </c>
      <c r="C144" s="24" t="s">
        <v>299</v>
      </c>
      <c r="D144" s="23">
        <v>0.63</v>
      </c>
      <c r="E144" s="24">
        <v>1</v>
      </c>
      <c r="F144" s="24">
        <v>0</v>
      </c>
      <c r="G144" s="24">
        <v>0</v>
      </c>
      <c r="H144" s="25">
        <v>0</v>
      </c>
      <c r="I144" s="25" t="str">
        <f t="shared" si="17"/>
        <v>0</v>
      </c>
      <c r="J144" s="25" t="str">
        <f t="shared" si="20"/>
        <v>6</v>
      </c>
      <c r="K144" s="25" t="str">
        <f t="shared" si="18"/>
        <v>1</v>
      </c>
      <c r="L144" s="25" t="str">
        <f t="shared" si="19"/>
        <v>0</v>
      </c>
      <c r="M144" s="25" t="str">
        <f t="shared" si="21"/>
        <v>11</v>
      </c>
      <c r="N144" s="25" t="str">
        <f t="shared" si="22"/>
        <v>0</v>
      </c>
      <c r="O144" s="25">
        <f t="shared" si="23"/>
        <v>31.5</v>
      </c>
      <c r="P144" s="25">
        <f t="shared" si="24"/>
        <v>49.5</v>
      </c>
      <c r="Q144" s="25">
        <v>46</v>
      </c>
    </row>
    <row r="145" spans="1:17" x14ac:dyDescent="0.15">
      <c r="A145" s="22" t="s">
        <v>254</v>
      </c>
      <c r="B145" s="22" t="s">
        <v>255</v>
      </c>
      <c r="C145" s="22" t="s">
        <v>978</v>
      </c>
      <c r="D145" s="23">
        <v>0.27</v>
      </c>
      <c r="E145" s="24">
        <v>1</v>
      </c>
      <c r="F145" s="24">
        <v>0</v>
      </c>
      <c r="G145" s="24">
        <v>1</v>
      </c>
      <c r="H145" s="25">
        <v>1</v>
      </c>
      <c r="I145" s="25" t="str">
        <f t="shared" si="17"/>
        <v>6</v>
      </c>
      <c r="J145" s="25" t="str">
        <f t="shared" si="20"/>
        <v>6</v>
      </c>
      <c r="K145" s="25" t="str">
        <f t="shared" si="18"/>
        <v>6</v>
      </c>
      <c r="L145" s="25" t="str">
        <f t="shared" si="19"/>
        <v>7</v>
      </c>
      <c r="M145" s="25" t="str">
        <f t="shared" si="21"/>
        <v>11</v>
      </c>
      <c r="N145" s="25" t="str">
        <f t="shared" si="22"/>
        <v>0</v>
      </c>
      <c r="O145" s="25">
        <f t="shared" si="23"/>
        <v>13.5</v>
      </c>
      <c r="P145" s="25">
        <f t="shared" si="24"/>
        <v>49.5</v>
      </c>
      <c r="Q145" s="25">
        <v>46</v>
      </c>
    </row>
    <row r="146" spans="1:17" x14ac:dyDescent="0.15">
      <c r="A146" s="22" t="s">
        <v>878</v>
      </c>
      <c r="B146" s="22" t="s">
        <v>884</v>
      </c>
      <c r="C146" s="22" t="s">
        <v>327</v>
      </c>
      <c r="D146" s="23">
        <v>0.31</v>
      </c>
      <c r="E146" s="24">
        <v>0</v>
      </c>
      <c r="F146" s="24">
        <v>1</v>
      </c>
      <c r="G146" s="24">
        <v>1</v>
      </c>
      <c r="H146" s="25">
        <v>1</v>
      </c>
      <c r="I146" s="25" t="str">
        <f t="shared" si="17"/>
        <v>6</v>
      </c>
      <c r="J146" s="25" t="str">
        <f t="shared" si="20"/>
        <v>0</v>
      </c>
      <c r="K146" s="25" t="str">
        <f t="shared" si="18"/>
        <v>6</v>
      </c>
      <c r="L146" s="25" t="str">
        <f t="shared" si="19"/>
        <v>7</v>
      </c>
      <c r="M146" s="25" t="str">
        <f t="shared" si="21"/>
        <v>0</v>
      </c>
      <c r="N146" s="25" t="str">
        <f t="shared" si="22"/>
        <v>14</v>
      </c>
      <c r="O146" s="25">
        <f t="shared" si="23"/>
        <v>15.5</v>
      </c>
      <c r="P146" s="25">
        <f t="shared" si="24"/>
        <v>48.5</v>
      </c>
      <c r="Q146" s="25">
        <v>47</v>
      </c>
    </row>
    <row r="147" spans="1:17" x14ac:dyDescent="0.15">
      <c r="A147" s="22" t="s">
        <v>254</v>
      </c>
      <c r="B147" s="22" t="s">
        <v>287</v>
      </c>
      <c r="C147" s="22" t="s">
        <v>295</v>
      </c>
      <c r="D147" s="23">
        <v>0.23</v>
      </c>
      <c r="E147" s="24">
        <v>1</v>
      </c>
      <c r="F147" s="24">
        <v>0</v>
      </c>
      <c r="G147" s="24">
        <v>1</v>
      </c>
      <c r="H147" s="25">
        <v>1</v>
      </c>
      <c r="I147" s="25" t="str">
        <f t="shared" si="17"/>
        <v>6</v>
      </c>
      <c r="J147" s="25" t="str">
        <f t="shared" si="20"/>
        <v>6</v>
      </c>
      <c r="K147" s="25" t="str">
        <f t="shared" si="18"/>
        <v>6</v>
      </c>
      <c r="L147" s="25" t="str">
        <f t="shared" si="19"/>
        <v>7</v>
      </c>
      <c r="M147" s="25" t="str">
        <f t="shared" si="21"/>
        <v>11</v>
      </c>
      <c r="N147" s="25" t="str">
        <f t="shared" si="22"/>
        <v>0</v>
      </c>
      <c r="O147" s="25">
        <f t="shared" si="23"/>
        <v>11.5</v>
      </c>
      <c r="P147" s="25">
        <f t="shared" si="24"/>
        <v>47.5</v>
      </c>
      <c r="Q147" s="25">
        <v>48</v>
      </c>
    </row>
    <row r="148" spans="1:17" x14ac:dyDescent="0.15">
      <c r="A148" s="22" t="s">
        <v>880</v>
      </c>
      <c r="B148" s="22" t="s">
        <v>221</v>
      </c>
      <c r="C148" s="22" t="s">
        <v>979</v>
      </c>
      <c r="D148" s="23">
        <v>0.66</v>
      </c>
      <c r="E148" s="24">
        <v>0</v>
      </c>
      <c r="F148" s="24">
        <v>0</v>
      </c>
      <c r="G148" s="24">
        <v>1</v>
      </c>
      <c r="H148" s="25">
        <v>0.5</v>
      </c>
      <c r="I148" s="25" t="str">
        <f t="shared" si="17"/>
        <v>3</v>
      </c>
      <c r="J148" s="25" t="str">
        <f t="shared" si="20"/>
        <v>0</v>
      </c>
      <c r="K148" s="25" t="str">
        <f t="shared" si="18"/>
        <v>3</v>
      </c>
      <c r="L148" s="25" t="str">
        <f t="shared" si="19"/>
        <v>7</v>
      </c>
      <c r="M148" s="25" t="str">
        <f t="shared" si="21"/>
        <v>0</v>
      </c>
      <c r="N148" s="25" t="str">
        <f t="shared" si="22"/>
        <v>0</v>
      </c>
      <c r="O148" s="25">
        <f t="shared" si="23"/>
        <v>33</v>
      </c>
      <c r="P148" s="25">
        <f t="shared" si="24"/>
        <v>46</v>
      </c>
      <c r="Q148" s="25">
        <v>49</v>
      </c>
    </row>
    <row r="149" spans="1:17" x14ac:dyDescent="0.15">
      <c r="A149" s="22" t="s">
        <v>880</v>
      </c>
      <c r="B149" s="22" t="s">
        <v>221</v>
      </c>
      <c r="C149" s="22" t="s">
        <v>980</v>
      </c>
      <c r="D149" s="23">
        <v>0.66</v>
      </c>
      <c r="E149" s="24">
        <v>0</v>
      </c>
      <c r="F149" s="24">
        <v>0</v>
      </c>
      <c r="G149" s="24">
        <v>1</v>
      </c>
      <c r="H149" s="25">
        <v>0.5</v>
      </c>
      <c r="I149" s="25" t="str">
        <f t="shared" si="17"/>
        <v>3</v>
      </c>
      <c r="J149" s="25" t="str">
        <f t="shared" si="20"/>
        <v>0</v>
      </c>
      <c r="K149" s="25" t="str">
        <f t="shared" si="18"/>
        <v>3</v>
      </c>
      <c r="L149" s="25" t="str">
        <f t="shared" si="19"/>
        <v>7</v>
      </c>
      <c r="M149" s="25" t="str">
        <f t="shared" si="21"/>
        <v>0</v>
      </c>
      <c r="N149" s="25" t="str">
        <f t="shared" si="22"/>
        <v>0</v>
      </c>
      <c r="O149" s="25">
        <f t="shared" si="23"/>
        <v>33</v>
      </c>
      <c r="P149" s="25">
        <f t="shared" si="24"/>
        <v>46</v>
      </c>
      <c r="Q149" s="25">
        <v>49</v>
      </c>
    </row>
    <row r="150" spans="1:17" x14ac:dyDescent="0.15">
      <c r="A150" s="22" t="s">
        <v>360</v>
      </c>
      <c r="B150" s="22" t="s">
        <v>357</v>
      </c>
      <c r="C150" s="22" t="s">
        <v>981</v>
      </c>
      <c r="D150" s="23">
        <v>0.6</v>
      </c>
      <c r="E150" s="24">
        <v>0</v>
      </c>
      <c r="F150" s="24">
        <v>1</v>
      </c>
      <c r="G150" s="24">
        <v>0</v>
      </c>
      <c r="H150" s="25">
        <v>0</v>
      </c>
      <c r="I150" s="25" t="str">
        <f t="shared" si="17"/>
        <v>0</v>
      </c>
      <c r="J150" s="25" t="str">
        <f t="shared" si="20"/>
        <v>0</v>
      </c>
      <c r="K150" s="25" t="str">
        <f t="shared" si="18"/>
        <v>1</v>
      </c>
      <c r="L150" s="25" t="str">
        <f t="shared" si="19"/>
        <v>0</v>
      </c>
      <c r="M150" s="25" t="str">
        <f t="shared" si="21"/>
        <v>0</v>
      </c>
      <c r="N150" s="25" t="str">
        <f t="shared" si="22"/>
        <v>14</v>
      </c>
      <c r="O150" s="25">
        <f t="shared" si="23"/>
        <v>30</v>
      </c>
      <c r="P150" s="25">
        <f t="shared" si="24"/>
        <v>45</v>
      </c>
      <c r="Q150" s="25">
        <v>50</v>
      </c>
    </row>
    <row r="151" spans="1:17" x14ac:dyDescent="0.15">
      <c r="A151" s="28" t="s">
        <v>254</v>
      </c>
      <c r="B151" s="28" t="s">
        <v>255</v>
      </c>
      <c r="C151" s="28" t="s">
        <v>982</v>
      </c>
      <c r="D151" s="29">
        <v>0.18</v>
      </c>
      <c r="E151" s="28">
        <v>1</v>
      </c>
      <c r="F151" s="28">
        <v>0</v>
      </c>
      <c r="G151" s="28">
        <v>1</v>
      </c>
      <c r="H151" s="30">
        <v>1</v>
      </c>
      <c r="I151" s="26" t="str">
        <f t="shared" si="17"/>
        <v>6</v>
      </c>
      <c r="J151" s="26" t="str">
        <f t="shared" si="20"/>
        <v>6</v>
      </c>
      <c r="K151" s="26" t="str">
        <f t="shared" si="18"/>
        <v>6</v>
      </c>
      <c r="L151" s="26" t="str">
        <f t="shared" si="19"/>
        <v>7</v>
      </c>
      <c r="M151" s="26" t="str">
        <f t="shared" si="21"/>
        <v>11</v>
      </c>
      <c r="N151" s="26" t="str">
        <f t="shared" si="22"/>
        <v>0</v>
      </c>
      <c r="O151" s="26">
        <f t="shared" si="23"/>
        <v>9</v>
      </c>
      <c r="P151" s="26">
        <f t="shared" si="24"/>
        <v>45</v>
      </c>
      <c r="Q151" s="25">
        <v>50</v>
      </c>
    </row>
    <row r="152" spans="1:17" x14ac:dyDescent="0.15">
      <c r="A152" s="22" t="s">
        <v>798</v>
      </c>
      <c r="B152" s="22" t="s">
        <v>798</v>
      </c>
      <c r="C152" s="22" t="s">
        <v>983</v>
      </c>
      <c r="D152" s="23">
        <v>0.5</v>
      </c>
      <c r="E152" s="24">
        <v>1</v>
      </c>
      <c r="F152" s="24">
        <v>0</v>
      </c>
      <c r="G152" s="24">
        <v>0</v>
      </c>
      <c r="H152" s="25">
        <v>0</v>
      </c>
      <c r="I152" s="25" t="str">
        <f t="shared" ref="I152:I167" si="25">IF(H152=0,"0",IF(H152=0.5,"3","6"))</f>
        <v>0</v>
      </c>
      <c r="J152" s="25" t="str">
        <f t="shared" si="20"/>
        <v>6</v>
      </c>
      <c r="K152" s="25" t="str">
        <f t="shared" si="18"/>
        <v>1</v>
      </c>
      <c r="L152" s="25" t="str">
        <f t="shared" si="19"/>
        <v>0</v>
      </c>
      <c r="M152" s="25" t="str">
        <f t="shared" si="21"/>
        <v>11</v>
      </c>
      <c r="N152" s="25" t="str">
        <f t="shared" si="22"/>
        <v>0</v>
      </c>
      <c r="O152" s="25">
        <f t="shared" si="23"/>
        <v>25</v>
      </c>
      <c r="P152" s="25">
        <f t="shared" si="24"/>
        <v>43</v>
      </c>
      <c r="Q152" s="25">
        <v>51</v>
      </c>
    </row>
    <row r="153" spans="1:17" x14ac:dyDescent="0.15">
      <c r="A153" s="22" t="s">
        <v>798</v>
      </c>
      <c r="B153" s="22" t="s">
        <v>798</v>
      </c>
      <c r="C153" s="22" t="s">
        <v>984</v>
      </c>
      <c r="D153" s="23">
        <v>0.5</v>
      </c>
      <c r="E153" s="24">
        <v>1</v>
      </c>
      <c r="F153" s="24">
        <v>0</v>
      </c>
      <c r="G153" s="24">
        <v>0</v>
      </c>
      <c r="H153" s="25">
        <v>0</v>
      </c>
      <c r="I153" s="25" t="str">
        <f t="shared" si="25"/>
        <v>0</v>
      </c>
      <c r="J153" s="25" t="str">
        <f t="shared" si="20"/>
        <v>6</v>
      </c>
      <c r="K153" s="25" t="str">
        <f t="shared" si="18"/>
        <v>1</v>
      </c>
      <c r="L153" s="25" t="str">
        <f t="shared" si="19"/>
        <v>0</v>
      </c>
      <c r="M153" s="25" t="str">
        <f t="shared" si="21"/>
        <v>11</v>
      </c>
      <c r="N153" s="25" t="str">
        <f t="shared" si="22"/>
        <v>0</v>
      </c>
      <c r="O153" s="25">
        <f t="shared" si="23"/>
        <v>25</v>
      </c>
      <c r="P153" s="25">
        <f t="shared" si="24"/>
        <v>43</v>
      </c>
      <c r="Q153" s="25">
        <v>51</v>
      </c>
    </row>
    <row r="154" spans="1:17" x14ac:dyDescent="0.15">
      <c r="A154" s="24" t="s">
        <v>206</v>
      </c>
      <c r="B154" s="24" t="s">
        <v>742</v>
      </c>
      <c r="C154" s="24" t="s">
        <v>765</v>
      </c>
      <c r="D154" s="23">
        <v>0.5</v>
      </c>
      <c r="E154" s="24">
        <v>1</v>
      </c>
      <c r="F154" s="24">
        <v>0</v>
      </c>
      <c r="G154" s="24">
        <v>0</v>
      </c>
      <c r="H154" s="25">
        <v>0</v>
      </c>
      <c r="I154" s="25" t="str">
        <f t="shared" si="25"/>
        <v>0</v>
      </c>
      <c r="J154" s="25" t="str">
        <f t="shared" si="20"/>
        <v>6</v>
      </c>
      <c r="K154" s="25" t="str">
        <f t="shared" si="18"/>
        <v>1</v>
      </c>
      <c r="L154" s="25" t="str">
        <f t="shared" si="19"/>
        <v>0</v>
      </c>
      <c r="M154" s="25" t="str">
        <f t="shared" si="21"/>
        <v>11</v>
      </c>
      <c r="N154" s="25" t="str">
        <f t="shared" si="22"/>
        <v>0</v>
      </c>
      <c r="O154" s="25">
        <f t="shared" si="23"/>
        <v>25</v>
      </c>
      <c r="P154" s="25">
        <f t="shared" si="24"/>
        <v>43</v>
      </c>
      <c r="Q154" s="25">
        <v>51</v>
      </c>
    </row>
    <row r="155" spans="1:17" x14ac:dyDescent="0.15">
      <c r="A155" s="22" t="s">
        <v>719</v>
      </c>
      <c r="B155" s="22" t="s">
        <v>719</v>
      </c>
      <c r="C155" s="22" t="s">
        <v>720</v>
      </c>
      <c r="D155" s="23">
        <v>0.5</v>
      </c>
      <c r="E155" s="24">
        <v>1</v>
      </c>
      <c r="F155" s="24">
        <v>0</v>
      </c>
      <c r="G155" s="24">
        <v>0</v>
      </c>
      <c r="H155" s="25">
        <v>0</v>
      </c>
      <c r="I155" s="25" t="str">
        <f t="shared" si="25"/>
        <v>0</v>
      </c>
      <c r="J155" s="25" t="str">
        <f t="shared" si="20"/>
        <v>6</v>
      </c>
      <c r="K155" s="25" t="str">
        <f t="shared" si="18"/>
        <v>1</v>
      </c>
      <c r="L155" s="25" t="str">
        <f t="shared" si="19"/>
        <v>0</v>
      </c>
      <c r="M155" s="25" t="str">
        <f t="shared" si="21"/>
        <v>11</v>
      </c>
      <c r="N155" s="25" t="str">
        <f t="shared" si="22"/>
        <v>0</v>
      </c>
      <c r="O155" s="25">
        <f t="shared" si="23"/>
        <v>25</v>
      </c>
      <c r="P155" s="25">
        <f t="shared" si="24"/>
        <v>43</v>
      </c>
      <c r="Q155" s="25">
        <v>51</v>
      </c>
    </row>
    <row r="156" spans="1:17" x14ac:dyDescent="0.15">
      <c r="A156" s="22" t="s">
        <v>719</v>
      </c>
      <c r="B156" s="22" t="s">
        <v>719</v>
      </c>
      <c r="C156" s="22" t="s">
        <v>728</v>
      </c>
      <c r="D156" s="23">
        <v>0.5</v>
      </c>
      <c r="E156" s="24">
        <v>1</v>
      </c>
      <c r="F156" s="24">
        <v>0</v>
      </c>
      <c r="G156" s="24">
        <v>0</v>
      </c>
      <c r="H156" s="25">
        <v>0</v>
      </c>
      <c r="I156" s="25" t="str">
        <f t="shared" si="25"/>
        <v>0</v>
      </c>
      <c r="J156" s="25" t="str">
        <f t="shared" si="20"/>
        <v>6</v>
      </c>
      <c r="K156" s="25" t="str">
        <f t="shared" si="18"/>
        <v>1</v>
      </c>
      <c r="L156" s="25" t="str">
        <f t="shared" si="19"/>
        <v>0</v>
      </c>
      <c r="M156" s="25" t="str">
        <f t="shared" si="21"/>
        <v>11</v>
      </c>
      <c r="N156" s="25" t="str">
        <f t="shared" si="22"/>
        <v>0</v>
      </c>
      <c r="O156" s="25">
        <f t="shared" si="23"/>
        <v>25</v>
      </c>
      <c r="P156" s="25">
        <f t="shared" si="24"/>
        <v>43</v>
      </c>
      <c r="Q156" s="25">
        <v>51</v>
      </c>
    </row>
    <row r="157" spans="1:17" x14ac:dyDescent="0.15">
      <c r="A157" s="22" t="s">
        <v>719</v>
      </c>
      <c r="B157" s="22" t="s">
        <v>719</v>
      </c>
      <c r="C157" s="22" t="s">
        <v>729</v>
      </c>
      <c r="D157" s="23">
        <v>0.5</v>
      </c>
      <c r="E157" s="24">
        <v>1</v>
      </c>
      <c r="F157" s="24">
        <v>0</v>
      </c>
      <c r="G157" s="24">
        <v>0</v>
      </c>
      <c r="H157" s="25">
        <v>0</v>
      </c>
      <c r="I157" s="25" t="str">
        <f t="shared" si="25"/>
        <v>0</v>
      </c>
      <c r="J157" s="25" t="str">
        <f t="shared" si="20"/>
        <v>6</v>
      </c>
      <c r="K157" s="25" t="str">
        <f t="shared" si="18"/>
        <v>1</v>
      </c>
      <c r="L157" s="25" t="str">
        <f t="shared" si="19"/>
        <v>0</v>
      </c>
      <c r="M157" s="25" t="str">
        <f t="shared" si="21"/>
        <v>11</v>
      </c>
      <c r="N157" s="25" t="str">
        <f t="shared" si="22"/>
        <v>0</v>
      </c>
      <c r="O157" s="25">
        <f t="shared" si="23"/>
        <v>25</v>
      </c>
      <c r="P157" s="25">
        <f t="shared" si="24"/>
        <v>43</v>
      </c>
      <c r="Q157" s="25">
        <v>51</v>
      </c>
    </row>
    <row r="158" spans="1:17" x14ac:dyDescent="0.15">
      <c r="A158" s="22" t="s">
        <v>528</v>
      </c>
      <c r="B158" s="22" t="s">
        <v>529</v>
      </c>
      <c r="C158" s="22" t="s">
        <v>535</v>
      </c>
      <c r="D158" s="23">
        <v>0.5</v>
      </c>
      <c r="E158" s="24">
        <v>1</v>
      </c>
      <c r="F158" s="24">
        <v>0</v>
      </c>
      <c r="G158" s="24">
        <v>0</v>
      </c>
      <c r="H158" s="25">
        <v>0</v>
      </c>
      <c r="I158" s="25" t="str">
        <f t="shared" si="25"/>
        <v>0</v>
      </c>
      <c r="J158" s="25" t="str">
        <f t="shared" si="20"/>
        <v>6</v>
      </c>
      <c r="K158" s="25" t="str">
        <f t="shared" si="18"/>
        <v>1</v>
      </c>
      <c r="L158" s="25" t="str">
        <f t="shared" si="19"/>
        <v>0</v>
      </c>
      <c r="M158" s="25" t="str">
        <f t="shared" si="21"/>
        <v>11</v>
      </c>
      <c r="N158" s="25" t="str">
        <f t="shared" si="22"/>
        <v>0</v>
      </c>
      <c r="O158" s="25">
        <f t="shared" si="23"/>
        <v>25</v>
      </c>
      <c r="P158" s="25">
        <f t="shared" si="24"/>
        <v>43</v>
      </c>
      <c r="Q158" s="25">
        <v>51</v>
      </c>
    </row>
    <row r="159" spans="1:17" x14ac:dyDescent="0.15">
      <c r="A159" s="24" t="s">
        <v>878</v>
      </c>
      <c r="B159" s="24" t="s">
        <v>884</v>
      </c>
      <c r="C159" s="24" t="s">
        <v>328</v>
      </c>
      <c r="D159" s="23">
        <v>0.62</v>
      </c>
      <c r="E159" s="24">
        <v>0</v>
      </c>
      <c r="F159" s="24">
        <v>0</v>
      </c>
      <c r="G159" s="24">
        <v>0</v>
      </c>
      <c r="H159" s="25">
        <v>1</v>
      </c>
      <c r="I159" s="25" t="str">
        <f t="shared" si="25"/>
        <v>6</v>
      </c>
      <c r="J159" s="25" t="str">
        <f t="shared" si="20"/>
        <v>0</v>
      </c>
      <c r="K159" s="25" t="str">
        <f t="shared" si="18"/>
        <v>6</v>
      </c>
      <c r="L159" s="25" t="str">
        <f t="shared" si="19"/>
        <v>0</v>
      </c>
      <c r="M159" s="25" t="str">
        <f t="shared" si="21"/>
        <v>0</v>
      </c>
      <c r="N159" s="25" t="str">
        <f t="shared" si="22"/>
        <v>0</v>
      </c>
      <c r="O159" s="25">
        <f t="shared" si="23"/>
        <v>31</v>
      </c>
      <c r="P159" s="25">
        <f t="shared" si="24"/>
        <v>43</v>
      </c>
      <c r="Q159" s="25">
        <v>51</v>
      </c>
    </row>
    <row r="160" spans="1:17" x14ac:dyDescent="0.15">
      <c r="A160" s="22" t="s">
        <v>878</v>
      </c>
      <c r="B160" s="22" t="s">
        <v>884</v>
      </c>
      <c r="C160" s="22" t="s">
        <v>337</v>
      </c>
      <c r="D160" s="23">
        <v>0.62</v>
      </c>
      <c r="E160" s="24">
        <v>0</v>
      </c>
      <c r="F160" s="24">
        <v>0</v>
      </c>
      <c r="G160" s="24">
        <v>0</v>
      </c>
      <c r="H160" s="25">
        <v>1</v>
      </c>
      <c r="I160" s="25" t="str">
        <f t="shared" si="25"/>
        <v>6</v>
      </c>
      <c r="J160" s="25" t="str">
        <f t="shared" si="20"/>
        <v>0</v>
      </c>
      <c r="K160" s="25" t="str">
        <f t="shared" si="18"/>
        <v>6</v>
      </c>
      <c r="L160" s="25" t="str">
        <f t="shared" si="19"/>
        <v>0</v>
      </c>
      <c r="M160" s="25" t="str">
        <f t="shared" si="21"/>
        <v>0</v>
      </c>
      <c r="N160" s="25" t="str">
        <f t="shared" si="22"/>
        <v>0</v>
      </c>
      <c r="O160" s="25">
        <f t="shared" si="23"/>
        <v>31</v>
      </c>
      <c r="P160" s="25">
        <f t="shared" si="24"/>
        <v>43</v>
      </c>
      <c r="Q160" s="25">
        <v>51</v>
      </c>
    </row>
    <row r="161" spans="1:17" x14ac:dyDescent="0.15">
      <c r="A161" s="22" t="s">
        <v>254</v>
      </c>
      <c r="B161" s="22" t="s">
        <v>255</v>
      </c>
      <c r="C161" s="22" t="s">
        <v>985</v>
      </c>
      <c r="D161" s="23">
        <v>0.2</v>
      </c>
      <c r="E161" s="24">
        <v>0</v>
      </c>
      <c r="F161" s="24">
        <v>1</v>
      </c>
      <c r="G161" s="24">
        <v>1</v>
      </c>
      <c r="H161" s="25">
        <v>1</v>
      </c>
      <c r="I161" s="25" t="str">
        <f t="shared" si="25"/>
        <v>6</v>
      </c>
      <c r="J161" s="25" t="str">
        <f t="shared" si="20"/>
        <v>0</v>
      </c>
      <c r="K161" s="25" t="str">
        <f t="shared" si="18"/>
        <v>6</v>
      </c>
      <c r="L161" s="25" t="str">
        <f t="shared" si="19"/>
        <v>7</v>
      </c>
      <c r="M161" s="25" t="str">
        <f t="shared" si="21"/>
        <v>0</v>
      </c>
      <c r="N161" s="25" t="str">
        <f t="shared" si="22"/>
        <v>14</v>
      </c>
      <c r="O161" s="25">
        <f t="shared" si="23"/>
        <v>10</v>
      </c>
      <c r="P161" s="25">
        <f t="shared" si="24"/>
        <v>43</v>
      </c>
      <c r="Q161" s="25">
        <v>51</v>
      </c>
    </row>
    <row r="162" spans="1:17" x14ac:dyDescent="0.15">
      <c r="A162" s="22" t="s">
        <v>798</v>
      </c>
      <c r="B162" s="22" t="s">
        <v>798</v>
      </c>
      <c r="C162" s="22" t="s">
        <v>986</v>
      </c>
      <c r="D162" s="23">
        <v>0.49</v>
      </c>
      <c r="E162" s="24">
        <v>1</v>
      </c>
      <c r="F162" s="24">
        <v>0</v>
      </c>
      <c r="G162" s="24">
        <v>0</v>
      </c>
      <c r="H162" s="25">
        <v>0</v>
      </c>
      <c r="I162" s="25" t="str">
        <f t="shared" si="25"/>
        <v>0</v>
      </c>
      <c r="J162" s="25" t="str">
        <f t="shared" si="20"/>
        <v>6</v>
      </c>
      <c r="K162" s="25" t="str">
        <f t="shared" si="18"/>
        <v>1</v>
      </c>
      <c r="L162" s="25" t="str">
        <f t="shared" si="19"/>
        <v>0</v>
      </c>
      <c r="M162" s="25" t="str">
        <f t="shared" si="21"/>
        <v>11</v>
      </c>
      <c r="N162" s="25" t="str">
        <f t="shared" si="22"/>
        <v>0</v>
      </c>
      <c r="O162" s="25">
        <f t="shared" si="23"/>
        <v>24.5</v>
      </c>
      <c r="P162" s="25">
        <f t="shared" si="24"/>
        <v>42.5</v>
      </c>
      <c r="Q162" s="25">
        <v>52</v>
      </c>
    </row>
    <row r="163" spans="1:17" x14ac:dyDescent="0.15">
      <c r="A163" s="22" t="s">
        <v>798</v>
      </c>
      <c r="B163" s="22" t="s">
        <v>798</v>
      </c>
      <c r="C163" s="22" t="s">
        <v>987</v>
      </c>
      <c r="D163" s="23">
        <v>0.48</v>
      </c>
      <c r="E163" s="24">
        <v>1</v>
      </c>
      <c r="F163" s="24">
        <v>0</v>
      </c>
      <c r="G163" s="24">
        <v>0</v>
      </c>
      <c r="H163" s="25">
        <v>0</v>
      </c>
      <c r="I163" s="25" t="str">
        <f t="shared" si="25"/>
        <v>0</v>
      </c>
      <c r="J163" s="25" t="str">
        <f t="shared" si="20"/>
        <v>6</v>
      </c>
      <c r="K163" s="25" t="str">
        <f t="shared" si="18"/>
        <v>1</v>
      </c>
      <c r="L163" s="25" t="str">
        <f t="shared" si="19"/>
        <v>0</v>
      </c>
      <c r="M163" s="25" t="str">
        <f t="shared" si="21"/>
        <v>11</v>
      </c>
      <c r="N163" s="25" t="str">
        <f t="shared" si="22"/>
        <v>0</v>
      </c>
      <c r="O163" s="25">
        <f t="shared" si="23"/>
        <v>24</v>
      </c>
      <c r="P163" s="25">
        <f t="shared" si="24"/>
        <v>42</v>
      </c>
      <c r="Q163" s="25">
        <v>53</v>
      </c>
    </row>
    <row r="164" spans="1:17" x14ac:dyDescent="0.15">
      <c r="A164" s="28" t="s">
        <v>254</v>
      </c>
      <c r="B164" s="28" t="s">
        <v>255</v>
      </c>
      <c r="C164" s="28" t="s">
        <v>269</v>
      </c>
      <c r="D164" s="29">
        <v>0.25</v>
      </c>
      <c r="E164" s="28">
        <v>1</v>
      </c>
      <c r="F164" s="28">
        <v>0</v>
      </c>
      <c r="G164" s="28">
        <v>0</v>
      </c>
      <c r="H164" s="30">
        <v>1</v>
      </c>
      <c r="I164" s="26" t="str">
        <f t="shared" si="25"/>
        <v>6</v>
      </c>
      <c r="J164" s="26" t="str">
        <f t="shared" si="20"/>
        <v>6</v>
      </c>
      <c r="K164" s="26" t="str">
        <f t="shared" si="18"/>
        <v>6</v>
      </c>
      <c r="L164" s="26" t="str">
        <f t="shared" si="19"/>
        <v>0</v>
      </c>
      <c r="M164" s="26" t="str">
        <f t="shared" si="21"/>
        <v>11</v>
      </c>
      <c r="N164" s="26" t="str">
        <f t="shared" si="22"/>
        <v>0</v>
      </c>
      <c r="O164" s="26">
        <f t="shared" si="23"/>
        <v>12.5</v>
      </c>
      <c r="P164" s="26">
        <f t="shared" si="24"/>
        <v>41.5</v>
      </c>
      <c r="Q164" s="25">
        <v>54</v>
      </c>
    </row>
    <row r="165" spans="1:17" x14ac:dyDescent="0.15">
      <c r="A165" s="28" t="s">
        <v>254</v>
      </c>
      <c r="B165" s="28" t="s">
        <v>255</v>
      </c>
      <c r="C165" s="28" t="s">
        <v>988</v>
      </c>
      <c r="D165" s="29">
        <v>0.25</v>
      </c>
      <c r="E165" s="28">
        <v>1</v>
      </c>
      <c r="F165" s="28">
        <v>0</v>
      </c>
      <c r="G165" s="28">
        <v>0</v>
      </c>
      <c r="H165" s="30">
        <v>1</v>
      </c>
      <c r="I165" s="26" t="str">
        <f t="shared" si="25"/>
        <v>6</v>
      </c>
      <c r="J165" s="26" t="str">
        <f t="shared" si="20"/>
        <v>6</v>
      </c>
      <c r="K165" s="26" t="str">
        <f t="shared" si="18"/>
        <v>6</v>
      </c>
      <c r="L165" s="26" t="str">
        <f t="shared" si="19"/>
        <v>0</v>
      </c>
      <c r="M165" s="26" t="str">
        <f t="shared" si="21"/>
        <v>11</v>
      </c>
      <c r="N165" s="26" t="str">
        <f t="shared" si="22"/>
        <v>0</v>
      </c>
      <c r="O165" s="26">
        <f t="shared" si="23"/>
        <v>12.5</v>
      </c>
      <c r="P165" s="26">
        <f t="shared" si="24"/>
        <v>41.5</v>
      </c>
      <c r="Q165" s="25">
        <v>54</v>
      </c>
    </row>
    <row r="166" spans="1:17" x14ac:dyDescent="0.15">
      <c r="A166" s="24" t="s">
        <v>719</v>
      </c>
      <c r="B166" s="24" t="s">
        <v>719</v>
      </c>
      <c r="C166" s="24" t="s">
        <v>722</v>
      </c>
      <c r="D166" s="23">
        <v>0.45</v>
      </c>
      <c r="E166" s="24">
        <v>1</v>
      </c>
      <c r="F166" s="24">
        <v>0</v>
      </c>
      <c r="G166" s="24">
        <v>0</v>
      </c>
      <c r="H166" s="25">
        <v>0</v>
      </c>
      <c r="I166" s="25" t="str">
        <f t="shared" si="25"/>
        <v>0</v>
      </c>
      <c r="J166" s="25" t="str">
        <f t="shared" si="20"/>
        <v>6</v>
      </c>
      <c r="K166" s="25" t="str">
        <f t="shared" si="18"/>
        <v>1</v>
      </c>
      <c r="L166" s="25" t="str">
        <f t="shared" si="19"/>
        <v>0</v>
      </c>
      <c r="M166" s="25" t="str">
        <f t="shared" si="21"/>
        <v>11</v>
      </c>
      <c r="N166" s="25" t="str">
        <f t="shared" si="22"/>
        <v>0</v>
      </c>
      <c r="O166" s="25">
        <f t="shared" si="23"/>
        <v>22.5</v>
      </c>
      <c r="P166" s="25">
        <f t="shared" si="24"/>
        <v>40.5</v>
      </c>
      <c r="Q166" s="25">
        <v>55</v>
      </c>
    </row>
    <row r="167" spans="1:17" x14ac:dyDescent="0.15">
      <c r="A167" s="22" t="s">
        <v>400</v>
      </c>
      <c r="B167" s="22" t="s">
        <v>414</v>
      </c>
      <c r="C167" s="22" t="s">
        <v>436</v>
      </c>
      <c r="D167" s="23">
        <v>0.4</v>
      </c>
      <c r="E167" s="24">
        <v>1</v>
      </c>
      <c r="F167" s="24">
        <v>0</v>
      </c>
      <c r="G167" s="24">
        <v>0</v>
      </c>
      <c r="H167" s="25">
        <v>0</v>
      </c>
      <c r="I167" s="25" t="str">
        <f t="shared" si="25"/>
        <v>0</v>
      </c>
      <c r="J167" s="25" t="str">
        <f t="shared" si="20"/>
        <v>6</v>
      </c>
      <c r="K167" s="25" t="str">
        <f t="shared" si="18"/>
        <v>1</v>
      </c>
      <c r="L167" s="25" t="str">
        <f t="shared" si="19"/>
        <v>0</v>
      </c>
      <c r="M167" s="25" t="str">
        <f t="shared" si="21"/>
        <v>11</v>
      </c>
      <c r="N167" s="25" t="str">
        <f t="shared" si="22"/>
        <v>0</v>
      </c>
      <c r="O167" s="25">
        <f t="shared" si="23"/>
        <v>20</v>
      </c>
      <c r="P167" s="25">
        <f t="shared" si="24"/>
        <v>38</v>
      </c>
      <c r="Q167" s="25">
        <v>56</v>
      </c>
    </row>
    <row r="168" spans="1:17" x14ac:dyDescent="0.15">
      <c r="A168" s="24" t="s">
        <v>819</v>
      </c>
      <c r="B168" s="24" t="s">
        <v>819</v>
      </c>
      <c r="C168" s="24" t="s">
        <v>829</v>
      </c>
      <c r="D168" s="23">
        <v>0.3</v>
      </c>
      <c r="E168" s="24">
        <v>1</v>
      </c>
      <c r="F168" s="24">
        <v>0</v>
      </c>
      <c r="G168" s="24">
        <v>0</v>
      </c>
      <c r="H168" s="25">
        <v>0</v>
      </c>
      <c r="I168" s="25">
        <v>0</v>
      </c>
      <c r="J168" s="25">
        <v>6</v>
      </c>
      <c r="K168" s="25" t="str">
        <f t="shared" si="18"/>
        <v>1</v>
      </c>
      <c r="L168" s="25">
        <v>0</v>
      </c>
      <c r="M168" s="25">
        <v>11</v>
      </c>
      <c r="N168" s="25">
        <v>0</v>
      </c>
      <c r="O168" s="25">
        <v>17.5</v>
      </c>
      <c r="P168" s="25">
        <v>37.5</v>
      </c>
      <c r="Q168" s="25">
        <v>57</v>
      </c>
    </row>
    <row r="169" spans="1:17" x14ac:dyDescent="0.15">
      <c r="A169" s="22" t="s">
        <v>880</v>
      </c>
      <c r="B169" s="22" t="s">
        <v>235</v>
      </c>
      <c r="C169" s="52" t="s">
        <v>236</v>
      </c>
      <c r="D169" s="23">
        <v>0.21</v>
      </c>
      <c r="E169" s="24">
        <v>0</v>
      </c>
      <c r="F169" s="24">
        <v>1</v>
      </c>
      <c r="G169" s="24">
        <v>1</v>
      </c>
      <c r="H169" s="25">
        <v>0.5</v>
      </c>
      <c r="I169" s="25" t="str">
        <f t="shared" ref="I169:I232" si="26">IF(H169=0,"0",IF(H169=0.5,"3","6"))</f>
        <v>3</v>
      </c>
      <c r="J169" s="25" t="str">
        <f t="shared" ref="J169:J232" si="27">IF(E169=1,"6","0")</f>
        <v>0</v>
      </c>
      <c r="K169" s="25" t="str">
        <f t="shared" si="18"/>
        <v>3</v>
      </c>
      <c r="L169" s="25" t="str">
        <f t="shared" ref="L169:L232" si="28">IF(G169=1,"7","0")</f>
        <v>7</v>
      </c>
      <c r="M169" s="25" t="str">
        <f t="shared" ref="M169:M232" si="29">IF(E169=1,"11","0")</f>
        <v>0</v>
      </c>
      <c r="N169" s="25" t="str">
        <f t="shared" ref="N169:N232" si="30">IF(F169=1,"14","0")</f>
        <v>14</v>
      </c>
      <c r="O169" s="25">
        <f t="shared" ref="O169:O232" si="31">(0.5*D169)*100</f>
        <v>10.5</v>
      </c>
      <c r="P169" s="25">
        <f t="shared" ref="P169:P232" si="32">O169+I169+J169+K169+L169+M169+N169</f>
        <v>37.5</v>
      </c>
      <c r="Q169" s="25">
        <v>57</v>
      </c>
    </row>
    <row r="170" spans="1:17" x14ac:dyDescent="0.15">
      <c r="A170" s="22" t="s">
        <v>878</v>
      </c>
      <c r="B170" s="22" t="s">
        <v>347</v>
      </c>
      <c r="C170" s="22" t="s">
        <v>989</v>
      </c>
      <c r="D170" s="23">
        <v>0.37</v>
      </c>
      <c r="E170" s="24">
        <v>0</v>
      </c>
      <c r="F170" s="24">
        <v>0</v>
      </c>
      <c r="G170" s="24">
        <v>1</v>
      </c>
      <c r="H170" s="25">
        <v>1</v>
      </c>
      <c r="I170" s="25" t="str">
        <f t="shared" si="26"/>
        <v>6</v>
      </c>
      <c r="J170" s="25" t="str">
        <f t="shared" si="27"/>
        <v>0</v>
      </c>
      <c r="K170" s="25" t="str">
        <f t="shared" si="18"/>
        <v>6</v>
      </c>
      <c r="L170" s="25" t="str">
        <f t="shared" si="28"/>
        <v>7</v>
      </c>
      <c r="M170" s="25" t="str">
        <f t="shared" si="29"/>
        <v>0</v>
      </c>
      <c r="N170" s="25" t="str">
        <f t="shared" si="30"/>
        <v>0</v>
      </c>
      <c r="O170" s="25">
        <f t="shared" si="31"/>
        <v>18.5</v>
      </c>
      <c r="P170" s="25">
        <f t="shared" si="32"/>
        <v>37.5</v>
      </c>
      <c r="Q170" s="25">
        <v>57</v>
      </c>
    </row>
    <row r="171" spans="1:17" x14ac:dyDescent="0.15">
      <c r="A171" s="24" t="s">
        <v>878</v>
      </c>
      <c r="B171" s="24" t="s">
        <v>347</v>
      </c>
      <c r="C171" s="24" t="s">
        <v>990</v>
      </c>
      <c r="D171" s="23">
        <v>0.37</v>
      </c>
      <c r="E171" s="24">
        <v>0</v>
      </c>
      <c r="F171" s="24">
        <v>0</v>
      </c>
      <c r="G171" s="24">
        <v>1</v>
      </c>
      <c r="H171" s="25">
        <v>1</v>
      </c>
      <c r="I171" s="25" t="str">
        <f t="shared" si="26"/>
        <v>6</v>
      </c>
      <c r="J171" s="25" t="str">
        <f t="shared" si="27"/>
        <v>0</v>
      </c>
      <c r="K171" s="25" t="str">
        <f t="shared" si="18"/>
        <v>6</v>
      </c>
      <c r="L171" s="25" t="str">
        <f t="shared" si="28"/>
        <v>7</v>
      </c>
      <c r="M171" s="25" t="str">
        <f t="shared" si="29"/>
        <v>0</v>
      </c>
      <c r="N171" s="25" t="str">
        <f t="shared" si="30"/>
        <v>0</v>
      </c>
      <c r="O171" s="25">
        <f t="shared" si="31"/>
        <v>18.5</v>
      </c>
      <c r="P171" s="25">
        <f t="shared" si="32"/>
        <v>37.5</v>
      </c>
      <c r="Q171" s="25">
        <v>57</v>
      </c>
    </row>
    <row r="172" spans="1:17" x14ac:dyDescent="0.15">
      <c r="A172" s="22" t="s">
        <v>544</v>
      </c>
      <c r="B172" s="22" t="s">
        <v>545</v>
      </c>
      <c r="C172" s="24" t="s">
        <v>991</v>
      </c>
      <c r="D172" s="23">
        <v>0.1</v>
      </c>
      <c r="E172" s="24">
        <v>1</v>
      </c>
      <c r="F172" s="24">
        <v>1</v>
      </c>
      <c r="G172" s="24">
        <v>0</v>
      </c>
      <c r="H172" s="25">
        <v>0</v>
      </c>
      <c r="I172" s="25" t="str">
        <f t="shared" si="26"/>
        <v>0</v>
      </c>
      <c r="J172" s="25" t="str">
        <f t="shared" si="27"/>
        <v>6</v>
      </c>
      <c r="K172" s="25" t="str">
        <f t="shared" si="18"/>
        <v>1</v>
      </c>
      <c r="L172" s="25" t="str">
        <f t="shared" si="28"/>
        <v>0</v>
      </c>
      <c r="M172" s="25" t="str">
        <f t="shared" si="29"/>
        <v>11</v>
      </c>
      <c r="N172" s="25" t="str">
        <f t="shared" si="30"/>
        <v>14</v>
      </c>
      <c r="O172" s="25">
        <f t="shared" si="31"/>
        <v>5</v>
      </c>
      <c r="P172" s="25">
        <f t="shared" si="32"/>
        <v>37</v>
      </c>
      <c r="Q172" s="25">
        <v>58</v>
      </c>
    </row>
    <row r="173" spans="1:17" x14ac:dyDescent="0.15">
      <c r="A173" s="22" t="s">
        <v>206</v>
      </c>
      <c r="B173" s="22" t="s">
        <v>206</v>
      </c>
      <c r="C173" s="22" t="s">
        <v>760</v>
      </c>
      <c r="D173" s="23">
        <v>0.4</v>
      </c>
      <c r="E173" s="24">
        <v>0</v>
      </c>
      <c r="F173" s="24">
        <v>1</v>
      </c>
      <c r="G173" s="24">
        <v>0</v>
      </c>
      <c r="H173" s="25">
        <v>0</v>
      </c>
      <c r="I173" s="25" t="str">
        <f t="shared" si="26"/>
        <v>0</v>
      </c>
      <c r="J173" s="25" t="str">
        <f t="shared" si="27"/>
        <v>0</v>
      </c>
      <c r="K173" s="25" t="str">
        <f t="shared" si="18"/>
        <v>1</v>
      </c>
      <c r="L173" s="25" t="str">
        <f t="shared" si="28"/>
        <v>0</v>
      </c>
      <c r="M173" s="25" t="str">
        <f t="shared" si="29"/>
        <v>0</v>
      </c>
      <c r="N173" s="25" t="str">
        <f t="shared" si="30"/>
        <v>14</v>
      </c>
      <c r="O173" s="25">
        <f t="shared" si="31"/>
        <v>20</v>
      </c>
      <c r="P173" s="25">
        <f t="shared" si="32"/>
        <v>35</v>
      </c>
      <c r="Q173" s="25">
        <v>59</v>
      </c>
    </row>
    <row r="174" spans="1:17" x14ac:dyDescent="0.15">
      <c r="A174" s="22" t="s">
        <v>206</v>
      </c>
      <c r="B174" s="22" t="s">
        <v>742</v>
      </c>
      <c r="C174" s="22" t="s">
        <v>755</v>
      </c>
      <c r="D174" s="23">
        <v>0.4</v>
      </c>
      <c r="E174" s="24">
        <v>0</v>
      </c>
      <c r="F174" s="24">
        <v>1</v>
      </c>
      <c r="G174" s="24">
        <v>0</v>
      </c>
      <c r="H174" s="25">
        <v>0</v>
      </c>
      <c r="I174" s="25" t="str">
        <f t="shared" si="26"/>
        <v>0</v>
      </c>
      <c r="J174" s="25" t="str">
        <f t="shared" si="27"/>
        <v>0</v>
      </c>
      <c r="K174" s="25" t="str">
        <f t="shared" si="18"/>
        <v>1</v>
      </c>
      <c r="L174" s="25" t="str">
        <f t="shared" si="28"/>
        <v>0</v>
      </c>
      <c r="M174" s="25" t="str">
        <f t="shared" si="29"/>
        <v>0</v>
      </c>
      <c r="N174" s="25" t="str">
        <f t="shared" si="30"/>
        <v>14</v>
      </c>
      <c r="O174" s="25">
        <f t="shared" si="31"/>
        <v>20</v>
      </c>
      <c r="P174" s="25">
        <f t="shared" si="32"/>
        <v>35</v>
      </c>
      <c r="Q174" s="25">
        <v>60</v>
      </c>
    </row>
    <row r="175" spans="1:17" x14ac:dyDescent="0.15">
      <c r="A175" s="22" t="s">
        <v>206</v>
      </c>
      <c r="B175" s="22" t="s">
        <v>742</v>
      </c>
      <c r="C175" s="22" t="s">
        <v>754</v>
      </c>
      <c r="D175" s="23">
        <v>0.4</v>
      </c>
      <c r="E175" s="24">
        <v>0</v>
      </c>
      <c r="F175" s="24">
        <v>1</v>
      </c>
      <c r="G175" s="24">
        <v>0</v>
      </c>
      <c r="H175" s="25">
        <v>0</v>
      </c>
      <c r="I175" s="25" t="str">
        <f t="shared" si="26"/>
        <v>0</v>
      </c>
      <c r="J175" s="25" t="str">
        <f t="shared" si="27"/>
        <v>0</v>
      </c>
      <c r="K175" s="25" t="str">
        <f t="shared" si="18"/>
        <v>1</v>
      </c>
      <c r="L175" s="25" t="str">
        <f t="shared" si="28"/>
        <v>0</v>
      </c>
      <c r="M175" s="25" t="str">
        <f t="shared" si="29"/>
        <v>0</v>
      </c>
      <c r="N175" s="25" t="str">
        <f t="shared" si="30"/>
        <v>14</v>
      </c>
      <c r="O175" s="25">
        <f t="shared" si="31"/>
        <v>20</v>
      </c>
      <c r="P175" s="25">
        <f t="shared" si="32"/>
        <v>35</v>
      </c>
      <c r="Q175" s="25">
        <v>60</v>
      </c>
    </row>
    <row r="176" spans="1:17" ht="15" x14ac:dyDescent="0.15">
      <c r="A176" s="43" t="s">
        <v>153</v>
      </c>
      <c r="B176" s="43" t="s">
        <v>154</v>
      </c>
      <c r="C176" s="43" t="s">
        <v>992</v>
      </c>
      <c r="D176" s="44">
        <v>0.32</v>
      </c>
      <c r="E176" s="43">
        <v>1</v>
      </c>
      <c r="F176" s="43">
        <v>0</v>
      </c>
      <c r="G176" s="43">
        <v>0</v>
      </c>
      <c r="H176" s="45">
        <v>0</v>
      </c>
      <c r="I176" s="46" t="str">
        <f t="shared" si="26"/>
        <v>0</v>
      </c>
      <c r="J176" s="46" t="str">
        <f t="shared" si="27"/>
        <v>6</v>
      </c>
      <c r="K176" s="46" t="str">
        <f t="shared" si="18"/>
        <v>1</v>
      </c>
      <c r="L176" s="46" t="str">
        <f t="shared" si="28"/>
        <v>0</v>
      </c>
      <c r="M176" s="46" t="str">
        <f t="shared" si="29"/>
        <v>11</v>
      </c>
      <c r="N176" s="46" t="str">
        <f t="shared" si="30"/>
        <v>0</v>
      </c>
      <c r="O176" s="46">
        <f t="shared" si="31"/>
        <v>16</v>
      </c>
      <c r="P176" s="46">
        <f t="shared" si="32"/>
        <v>34</v>
      </c>
      <c r="Q176" s="25">
        <v>61</v>
      </c>
    </row>
    <row r="177" spans="1:17" x14ac:dyDescent="0.15">
      <c r="A177" s="24" t="s">
        <v>206</v>
      </c>
      <c r="B177" s="24" t="s">
        <v>742</v>
      </c>
      <c r="C177" s="24" t="s">
        <v>766</v>
      </c>
      <c r="D177" s="23">
        <v>0.3</v>
      </c>
      <c r="E177" s="24">
        <v>1</v>
      </c>
      <c r="F177" s="24">
        <v>0</v>
      </c>
      <c r="G177" s="24">
        <v>0</v>
      </c>
      <c r="H177" s="25">
        <v>0</v>
      </c>
      <c r="I177" s="25" t="str">
        <f t="shared" si="26"/>
        <v>0</v>
      </c>
      <c r="J177" s="25" t="str">
        <f t="shared" si="27"/>
        <v>6</v>
      </c>
      <c r="K177" s="25" t="str">
        <f t="shared" si="18"/>
        <v>1</v>
      </c>
      <c r="L177" s="25" t="str">
        <f t="shared" si="28"/>
        <v>0</v>
      </c>
      <c r="M177" s="25" t="str">
        <f t="shared" si="29"/>
        <v>11</v>
      </c>
      <c r="N177" s="25" t="str">
        <f t="shared" si="30"/>
        <v>0</v>
      </c>
      <c r="O177" s="25">
        <f t="shared" si="31"/>
        <v>15</v>
      </c>
      <c r="P177" s="25">
        <f t="shared" si="32"/>
        <v>33</v>
      </c>
      <c r="Q177" s="25">
        <v>62</v>
      </c>
    </row>
    <row r="178" spans="1:17" x14ac:dyDescent="0.15">
      <c r="A178" s="22" t="s">
        <v>638</v>
      </c>
      <c r="B178" s="22" t="s">
        <v>645</v>
      </c>
      <c r="C178" s="22" t="s">
        <v>993</v>
      </c>
      <c r="D178" s="23">
        <v>0.3</v>
      </c>
      <c r="E178" s="24">
        <v>1</v>
      </c>
      <c r="F178" s="24">
        <v>0</v>
      </c>
      <c r="G178" s="24">
        <v>0</v>
      </c>
      <c r="H178" s="25">
        <v>0</v>
      </c>
      <c r="I178" s="25" t="str">
        <f t="shared" si="26"/>
        <v>0</v>
      </c>
      <c r="J178" s="25" t="str">
        <f t="shared" si="27"/>
        <v>6</v>
      </c>
      <c r="K178" s="25" t="str">
        <f t="shared" si="18"/>
        <v>1</v>
      </c>
      <c r="L178" s="25" t="str">
        <f t="shared" si="28"/>
        <v>0</v>
      </c>
      <c r="M178" s="25" t="str">
        <f t="shared" si="29"/>
        <v>11</v>
      </c>
      <c r="N178" s="25" t="str">
        <f t="shared" si="30"/>
        <v>0</v>
      </c>
      <c r="O178" s="25">
        <f t="shared" si="31"/>
        <v>15</v>
      </c>
      <c r="P178" s="25">
        <f t="shared" si="32"/>
        <v>33</v>
      </c>
      <c r="Q178" s="25">
        <v>62</v>
      </c>
    </row>
    <row r="179" spans="1:17" x14ac:dyDescent="0.15">
      <c r="A179" s="22" t="s">
        <v>638</v>
      </c>
      <c r="B179" s="22" t="s">
        <v>645</v>
      </c>
      <c r="C179" s="22" t="s">
        <v>653</v>
      </c>
      <c r="D179" s="23">
        <v>0.3</v>
      </c>
      <c r="E179" s="24">
        <v>1</v>
      </c>
      <c r="F179" s="24">
        <v>0</v>
      </c>
      <c r="G179" s="24">
        <v>0</v>
      </c>
      <c r="H179" s="25">
        <v>0</v>
      </c>
      <c r="I179" s="25" t="str">
        <f t="shared" si="26"/>
        <v>0</v>
      </c>
      <c r="J179" s="25" t="str">
        <f t="shared" si="27"/>
        <v>6</v>
      </c>
      <c r="K179" s="25" t="str">
        <f t="shared" si="18"/>
        <v>1</v>
      </c>
      <c r="L179" s="25" t="str">
        <f t="shared" si="28"/>
        <v>0</v>
      </c>
      <c r="M179" s="25" t="str">
        <f t="shared" si="29"/>
        <v>11</v>
      </c>
      <c r="N179" s="25" t="str">
        <f t="shared" si="30"/>
        <v>0</v>
      </c>
      <c r="O179" s="25">
        <f t="shared" si="31"/>
        <v>15</v>
      </c>
      <c r="P179" s="25">
        <f t="shared" si="32"/>
        <v>33</v>
      </c>
      <c r="Q179" s="25">
        <v>62</v>
      </c>
    </row>
    <row r="180" spans="1:17" ht="15" x14ac:dyDescent="0.15">
      <c r="A180" s="53" t="s">
        <v>254</v>
      </c>
      <c r="B180" s="53" t="s">
        <v>255</v>
      </c>
      <c r="C180" s="53" t="s">
        <v>994</v>
      </c>
      <c r="D180" s="54">
        <v>0.28000000000000003</v>
      </c>
      <c r="E180" s="53">
        <v>0</v>
      </c>
      <c r="F180" s="53">
        <v>0</v>
      </c>
      <c r="G180" s="53">
        <v>1</v>
      </c>
      <c r="H180" s="55">
        <v>1</v>
      </c>
      <c r="I180" s="56" t="str">
        <f t="shared" si="26"/>
        <v>6</v>
      </c>
      <c r="J180" s="56" t="str">
        <f t="shared" si="27"/>
        <v>0</v>
      </c>
      <c r="K180" s="56" t="str">
        <f t="shared" si="18"/>
        <v>6</v>
      </c>
      <c r="L180" s="56" t="str">
        <f t="shared" si="28"/>
        <v>7</v>
      </c>
      <c r="M180" s="56" t="str">
        <f t="shared" si="29"/>
        <v>0</v>
      </c>
      <c r="N180" s="56" t="str">
        <f t="shared" si="30"/>
        <v>0</v>
      </c>
      <c r="O180" s="56">
        <f t="shared" si="31"/>
        <v>14.000000000000002</v>
      </c>
      <c r="P180" s="56">
        <f t="shared" si="32"/>
        <v>33</v>
      </c>
      <c r="Q180" s="25">
        <v>62</v>
      </c>
    </row>
    <row r="181" spans="1:17" x14ac:dyDescent="0.15">
      <c r="A181" s="28" t="s">
        <v>153</v>
      </c>
      <c r="B181" s="28" t="s">
        <v>154</v>
      </c>
      <c r="C181" s="28" t="s">
        <v>995</v>
      </c>
      <c r="D181" s="29">
        <v>0.3</v>
      </c>
      <c r="E181" s="28">
        <v>1</v>
      </c>
      <c r="F181" s="28">
        <v>0</v>
      </c>
      <c r="G181" s="28">
        <v>0</v>
      </c>
      <c r="H181" s="30">
        <v>0</v>
      </c>
      <c r="I181" s="26" t="str">
        <f t="shared" si="26"/>
        <v>0</v>
      </c>
      <c r="J181" s="26" t="str">
        <f t="shared" si="27"/>
        <v>6</v>
      </c>
      <c r="K181" s="26" t="str">
        <f t="shared" si="18"/>
        <v>1</v>
      </c>
      <c r="L181" s="26" t="str">
        <f t="shared" si="28"/>
        <v>0</v>
      </c>
      <c r="M181" s="26" t="str">
        <f t="shared" si="29"/>
        <v>11</v>
      </c>
      <c r="N181" s="26" t="str">
        <f t="shared" si="30"/>
        <v>0</v>
      </c>
      <c r="O181" s="26">
        <f t="shared" si="31"/>
        <v>15</v>
      </c>
      <c r="P181" s="26">
        <f t="shared" si="32"/>
        <v>33</v>
      </c>
      <c r="Q181" s="25">
        <v>62</v>
      </c>
    </row>
    <row r="182" spans="1:17" x14ac:dyDescent="0.15">
      <c r="A182" s="24" t="s">
        <v>206</v>
      </c>
      <c r="B182" s="24" t="s">
        <v>206</v>
      </c>
      <c r="C182" s="24" t="s">
        <v>793</v>
      </c>
      <c r="D182" s="23">
        <v>0.35</v>
      </c>
      <c r="E182" s="24">
        <v>0</v>
      </c>
      <c r="F182" s="24">
        <v>1</v>
      </c>
      <c r="G182" s="24">
        <v>0</v>
      </c>
      <c r="H182" s="25">
        <v>0</v>
      </c>
      <c r="I182" s="25" t="str">
        <f t="shared" si="26"/>
        <v>0</v>
      </c>
      <c r="J182" s="25" t="str">
        <f t="shared" si="27"/>
        <v>0</v>
      </c>
      <c r="K182" s="25" t="str">
        <f t="shared" si="18"/>
        <v>1</v>
      </c>
      <c r="L182" s="25" t="str">
        <f t="shared" si="28"/>
        <v>0</v>
      </c>
      <c r="M182" s="25" t="str">
        <f t="shared" si="29"/>
        <v>0</v>
      </c>
      <c r="N182" s="25" t="str">
        <f t="shared" si="30"/>
        <v>14</v>
      </c>
      <c r="O182" s="25">
        <f t="shared" si="31"/>
        <v>17.5</v>
      </c>
      <c r="P182" s="25">
        <f t="shared" si="32"/>
        <v>32.5</v>
      </c>
      <c r="Q182" s="25">
        <v>63</v>
      </c>
    </row>
    <row r="183" spans="1:17" x14ac:dyDescent="0.15">
      <c r="A183" s="28" t="s">
        <v>153</v>
      </c>
      <c r="B183" s="28" t="s">
        <v>154</v>
      </c>
      <c r="C183" s="28" t="s">
        <v>192</v>
      </c>
      <c r="D183" s="29">
        <v>0.28000000000000003</v>
      </c>
      <c r="E183" s="28">
        <v>1</v>
      </c>
      <c r="F183" s="28">
        <v>0</v>
      </c>
      <c r="G183" s="28">
        <v>0</v>
      </c>
      <c r="H183" s="30">
        <v>0</v>
      </c>
      <c r="I183" s="26" t="str">
        <f t="shared" si="26"/>
        <v>0</v>
      </c>
      <c r="J183" s="26" t="str">
        <f t="shared" si="27"/>
        <v>6</v>
      </c>
      <c r="K183" s="26" t="str">
        <f t="shared" si="18"/>
        <v>1</v>
      </c>
      <c r="L183" s="26" t="str">
        <f t="shared" si="28"/>
        <v>0</v>
      </c>
      <c r="M183" s="26" t="str">
        <f t="shared" si="29"/>
        <v>11</v>
      </c>
      <c r="N183" s="26" t="str">
        <f t="shared" si="30"/>
        <v>0</v>
      </c>
      <c r="O183" s="26">
        <f t="shared" si="31"/>
        <v>14.000000000000002</v>
      </c>
      <c r="P183" s="26">
        <f t="shared" si="32"/>
        <v>32</v>
      </c>
      <c r="Q183" s="25">
        <v>64</v>
      </c>
    </row>
    <row r="184" spans="1:17" x14ac:dyDescent="0.15">
      <c r="A184" s="57" t="s">
        <v>153</v>
      </c>
      <c r="B184" s="57" t="s">
        <v>154</v>
      </c>
      <c r="C184" s="57" t="s">
        <v>996</v>
      </c>
      <c r="D184" s="58">
        <v>0.27</v>
      </c>
      <c r="E184" s="57">
        <v>1</v>
      </c>
      <c r="F184" s="57">
        <v>0</v>
      </c>
      <c r="G184" s="57">
        <v>0</v>
      </c>
      <c r="H184" s="59">
        <v>0</v>
      </c>
      <c r="I184" s="35" t="str">
        <f t="shared" si="26"/>
        <v>0</v>
      </c>
      <c r="J184" s="35" t="str">
        <f t="shared" si="27"/>
        <v>6</v>
      </c>
      <c r="K184" s="26" t="str">
        <f t="shared" ref="K184:K211" si="33">IF(H184=0,"1",IF(H184=0.5,"3","6"))</f>
        <v>1</v>
      </c>
      <c r="L184" s="35" t="str">
        <f t="shared" si="28"/>
        <v>0</v>
      </c>
      <c r="M184" s="35" t="str">
        <f t="shared" si="29"/>
        <v>11</v>
      </c>
      <c r="N184" s="35" t="str">
        <f t="shared" si="30"/>
        <v>0</v>
      </c>
      <c r="O184" s="35">
        <f t="shared" si="31"/>
        <v>13.5</v>
      </c>
      <c r="P184" s="35">
        <f t="shared" si="32"/>
        <v>31.5</v>
      </c>
      <c r="Q184" s="25">
        <v>65</v>
      </c>
    </row>
    <row r="185" spans="1:17" x14ac:dyDescent="0.15">
      <c r="A185" s="22" t="s">
        <v>638</v>
      </c>
      <c r="B185" s="22" t="s">
        <v>645</v>
      </c>
      <c r="C185" s="22" t="s">
        <v>997</v>
      </c>
      <c r="D185" s="23">
        <v>0.25</v>
      </c>
      <c r="E185" s="24">
        <v>1</v>
      </c>
      <c r="F185" s="24">
        <v>0</v>
      </c>
      <c r="G185" s="24">
        <v>0</v>
      </c>
      <c r="H185" s="25">
        <v>0</v>
      </c>
      <c r="I185" s="25" t="str">
        <f t="shared" si="26"/>
        <v>0</v>
      </c>
      <c r="J185" s="25" t="str">
        <f t="shared" si="27"/>
        <v>6</v>
      </c>
      <c r="K185" s="25" t="str">
        <f t="shared" si="33"/>
        <v>1</v>
      </c>
      <c r="L185" s="25" t="str">
        <f t="shared" si="28"/>
        <v>0</v>
      </c>
      <c r="M185" s="25" t="str">
        <f t="shared" si="29"/>
        <v>11</v>
      </c>
      <c r="N185" s="25" t="str">
        <f t="shared" si="30"/>
        <v>0</v>
      </c>
      <c r="O185" s="25">
        <f t="shared" si="31"/>
        <v>12.5</v>
      </c>
      <c r="P185" s="25">
        <f t="shared" si="32"/>
        <v>30.5</v>
      </c>
      <c r="Q185" s="25">
        <v>66</v>
      </c>
    </row>
    <row r="186" spans="1:17" x14ac:dyDescent="0.15">
      <c r="A186" s="24" t="s">
        <v>400</v>
      </c>
      <c r="B186" s="24" t="s">
        <v>401</v>
      </c>
      <c r="C186" s="24" t="s">
        <v>998</v>
      </c>
      <c r="D186" s="23">
        <v>0.25</v>
      </c>
      <c r="E186" s="24">
        <v>1</v>
      </c>
      <c r="F186" s="24">
        <v>0</v>
      </c>
      <c r="G186" s="24">
        <v>0</v>
      </c>
      <c r="H186" s="25">
        <v>0</v>
      </c>
      <c r="I186" s="25" t="str">
        <f t="shared" si="26"/>
        <v>0</v>
      </c>
      <c r="J186" s="25" t="str">
        <f t="shared" si="27"/>
        <v>6</v>
      </c>
      <c r="K186" s="25" t="str">
        <f t="shared" si="33"/>
        <v>1</v>
      </c>
      <c r="L186" s="25" t="str">
        <f t="shared" si="28"/>
        <v>0</v>
      </c>
      <c r="M186" s="25" t="str">
        <f t="shared" si="29"/>
        <v>11</v>
      </c>
      <c r="N186" s="25" t="str">
        <f t="shared" si="30"/>
        <v>0</v>
      </c>
      <c r="O186" s="25">
        <f t="shared" si="31"/>
        <v>12.5</v>
      </c>
      <c r="P186" s="25">
        <f t="shared" si="32"/>
        <v>30.5</v>
      </c>
      <c r="Q186" s="25">
        <v>66</v>
      </c>
    </row>
    <row r="187" spans="1:17" ht="15" x14ac:dyDescent="0.15">
      <c r="A187" s="43" t="s">
        <v>153</v>
      </c>
      <c r="B187" s="43" t="s">
        <v>154</v>
      </c>
      <c r="C187" s="43" t="s">
        <v>197</v>
      </c>
      <c r="D187" s="44">
        <v>0.25</v>
      </c>
      <c r="E187" s="43">
        <v>1</v>
      </c>
      <c r="F187" s="43">
        <v>0</v>
      </c>
      <c r="G187" s="43">
        <v>0</v>
      </c>
      <c r="H187" s="45">
        <v>0</v>
      </c>
      <c r="I187" s="46" t="str">
        <f t="shared" si="26"/>
        <v>0</v>
      </c>
      <c r="J187" s="46" t="str">
        <f t="shared" si="27"/>
        <v>6</v>
      </c>
      <c r="K187" s="46" t="str">
        <f t="shared" si="33"/>
        <v>1</v>
      </c>
      <c r="L187" s="46" t="str">
        <f t="shared" si="28"/>
        <v>0</v>
      </c>
      <c r="M187" s="46" t="str">
        <f t="shared" si="29"/>
        <v>11</v>
      </c>
      <c r="N187" s="46" t="str">
        <f t="shared" si="30"/>
        <v>0</v>
      </c>
      <c r="O187" s="46">
        <f t="shared" si="31"/>
        <v>12.5</v>
      </c>
      <c r="P187" s="46">
        <f t="shared" si="32"/>
        <v>30.5</v>
      </c>
      <c r="Q187" s="25">
        <v>66</v>
      </c>
    </row>
    <row r="188" spans="1:17" x14ac:dyDescent="0.15">
      <c r="A188" s="22" t="s">
        <v>360</v>
      </c>
      <c r="B188" s="22" t="s">
        <v>357</v>
      </c>
      <c r="C188" s="22" t="s">
        <v>999</v>
      </c>
      <c r="D188" s="23">
        <v>0.3</v>
      </c>
      <c r="E188" s="24">
        <v>0</v>
      </c>
      <c r="F188" s="24">
        <v>1</v>
      </c>
      <c r="G188" s="24">
        <v>0</v>
      </c>
      <c r="H188" s="25">
        <v>0</v>
      </c>
      <c r="I188" s="25" t="str">
        <f t="shared" si="26"/>
        <v>0</v>
      </c>
      <c r="J188" s="25" t="str">
        <f t="shared" si="27"/>
        <v>0</v>
      </c>
      <c r="K188" s="25" t="str">
        <f t="shared" si="33"/>
        <v>1</v>
      </c>
      <c r="L188" s="25" t="str">
        <f t="shared" si="28"/>
        <v>0</v>
      </c>
      <c r="M188" s="25" t="str">
        <f t="shared" si="29"/>
        <v>0</v>
      </c>
      <c r="N188" s="25" t="str">
        <f t="shared" si="30"/>
        <v>14</v>
      </c>
      <c r="O188" s="25">
        <f t="shared" si="31"/>
        <v>15</v>
      </c>
      <c r="P188" s="25">
        <f t="shared" si="32"/>
        <v>30</v>
      </c>
      <c r="Q188" s="25">
        <v>67</v>
      </c>
    </row>
    <row r="189" spans="1:17" x14ac:dyDescent="0.15">
      <c r="A189" s="22" t="s">
        <v>878</v>
      </c>
      <c r="B189" s="22" t="s">
        <v>884</v>
      </c>
      <c r="C189" s="22" t="s">
        <v>355</v>
      </c>
      <c r="D189" s="23">
        <v>0.2</v>
      </c>
      <c r="E189" s="24">
        <v>0</v>
      </c>
      <c r="F189" s="41">
        <v>0</v>
      </c>
      <c r="G189" s="24">
        <v>1</v>
      </c>
      <c r="H189" s="25">
        <v>1</v>
      </c>
      <c r="I189" s="25" t="str">
        <f t="shared" si="26"/>
        <v>6</v>
      </c>
      <c r="J189" s="25" t="str">
        <f t="shared" si="27"/>
        <v>0</v>
      </c>
      <c r="K189" s="25" t="str">
        <f t="shared" si="33"/>
        <v>6</v>
      </c>
      <c r="L189" s="25" t="str">
        <f t="shared" si="28"/>
        <v>7</v>
      </c>
      <c r="M189" s="25" t="str">
        <f t="shared" si="29"/>
        <v>0</v>
      </c>
      <c r="N189" s="25" t="str">
        <f t="shared" si="30"/>
        <v>0</v>
      </c>
      <c r="O189" s="25">
        <f t="shared" si="31"/>
        <v>10</v>
      </c>
      <c r="P189" s="25">
        <f t="shared" si="32"/>
        <v>29</v>
      </c>
      <c r="Q189" s="25">
        <v>68</v>
      </c>
    </row>
    <row r="190" spans="1:17" x14ac:dyDescent="0.15">
      <c r="A190" s="22" t="s">
        <v>254</v>
      </c>
      <c r="B190" s="22" t="s">
        <v>255</v>
      </c>
      <c r="C190" s="22" t="s">
        <v>1000</v>
      </c>
      <c r="D190" s="23">
        <v>0.2</v>
      </c>
      <c r="E190" s="24">
        <v>0</v>
      </c>
      <c r="F190" s="24">
        <v>0</v>
      </c>
      <c r="G190" s="24">
        <v>1</v>
      </c>
      <c r="H190" s="25">
        <v>1</v>
      </c>
      <c r="I190" s="25" t="str">
        <f t="shared" si="26"/>
        <v>6</v>
      </c>
      <c r="J190" s="25" t="str">
        <f t="shared" si="27"/>
        <v>0</v>
      </c>
      <c r="K190" s="25" t="str">
        <f t="shared" si="33"/>
        <v>6</v>
      </c>
      <c r="L190" s="25" t="str">
        <f t="shared" si="28"/>
        <v>7</v>
      </c>
      <c r="M190" s="25" t="str">
        <f t="shared" si="29"/>
        <v>0</v>
      </c>
      <c r="N190" s="25" t="str">
        <f t="shared" si="30"/>
        <v>0</v>
      </c>
      <c r="O190" s="25">
        <f t="shared" si="31"/>
        <v>10</v>
      </c>
      <c r="P190" s="25">
        <f t="shared" si="32"/>
        <v>29</v>
      </c>
      <c r="Q190" s="25">
        <v>69</v>
      </c>
    </row>
    <row r="191" spans="1:17" x14ac:dyDescent="0.15">
      <c r="A191" s="28" t="s">
        <v>254</v>
      </c>
      <c r="B191" s="28" t="s">
        <v>255</v>
      </c>
      <c r="C191" s="28" t="s">
        <v>261</v>
      </c>
      <c r="D191" s="29">
        <v>0.19</v>
      </c>
      <c r="E191" s="28">
        <v>0</v>
      </c>
      <c r="F191" s="28">
        <v>0</v>
      </c>
      <c r="G191" s="28">
        <v>1</v>
      </c>
      <c r="H191" s="30">
        <v>1</v>
      </c>
      <c r="I191" s="26" t="str">
        <f t="shared" si="26"/>
        <v>6</v>
      </c>
      <c r="J191" s="26" t="str">
        <f t="shared" si="27"/>
        <v>0</v>
      </c>
      <c r="K191" s="26" t="str">
        <f t="shared" si="33"/>
        <v>6</v>
      </c>
      <c r="L191" s="26" t="str">
        <f t="shared" si="28"/>
        <v>7</v>
      </c>
      <c r="M191" s="26" t="str">
        <f t="shared" si="29"/>
        <v>0</v>
      </c>
      <c r="N191" s="26" t="str">
        <f t="shared" si="30"/>
        <v>0</v>
      </c>
      <c r="O191" s="26">
        <f t="shared" si="31"/>
        <v>9.5</v>
      </c>
      <c r="P191" s="26">
        <f t="shared" si="32"/>
        <v>28.5</v>
      </c>
      <c r="Q191" s="25">
        <v>70</v>
      </c>
    </row>
    <row r="192" spans="1:17" x14ac:dyDescent="0.15">
      <c r="A192" s="28" t="s">
        <v>153</v>
      </c>
      <c r="B192" s="28" t="s">
        <v>154</v>
      </c>
      <c r="C192" s="28" t="s">
        <v>199</v>
      </c>
      <c r="D192" s="29">
        <v>0.21</v>
      </c>
      <c r="E192" s="28">
        <v>1</v>
      </c>
      <c r="F192" s="28">
        <v>0</v>
      </c>
      <c r="G192" s="28">
        <v>0</v>
      </c>
      <c r="H192" s="30">
        <v>0</v>
      </c>
      <c r="I192" s="26" t="str">
        <f t="shared" si="26"/>
        <v>0</v>
      </c>
      <c r="J192" s="26" t="str">
        <f t="shared" si="27"/>
        <v>6</v>
      </c>
      <c r="K192" s="26" t="str">
        <f t="shared" si="33"/>
        <v>1</v>
      </c>
      <c r="L192" s="26" t="str">
        <f t="shared" si="28"/>
        <v>0</v>
      </c>
      <c r="M192" s="26" t="str">
        <f t="shared" si="29"/>
        <v>11</v>
      </c>
      <c r="N192" s="26" t="str">
        <f t="shared" si="30"/>
        <v>0</v>
      </c>
      <c r="O192" s="26">
        <f t="shared" si="31"/>
        <v>10.5</v>
      </c>
      <c r="P192" s="26">
        <f t="shared" si="32"/>
        <v>28.5</v>
      </c>
      <c r="Q192" s="25">
        <v>70</v>
      </c>
    </row>
    <row r="193" spans="1:17" x14ac:dyDescent="0.15">
      <c r="A193" s="24" t="s">
        <v>819</v>
      </c>
      <c r="B193" s="24" t="s">
        <v>819</v>
      </c>
      <c r="C193" s="24" t="s">
        <v>1001</v>
      </c>
      <c r="D193" s="23">
        <v>0.2</v>
      </c>
      <c r="E193" s="24">
        <v>1</v>
      </c>
      <c r="F193" s="24">
        <v>0</v>
      </c>
      <c r="G193" s="24">
        <v>0</v>
      </c>
      <c r="H193" s="25">
        <v>0</v>
      </c>
      <c r="I193" s="25" t="str">
        <f t="shared" si="26"/>
        <v>0</v>
      </c>
      <c r="J193" s="25" t="str">
        <f t="shared" si="27"/>
        <v>6</v>
      </c>
      <c r="K193" s="25" t="str">
        <f t="shared" si="33"/>
        <v>1</v>
      </c>
      <c r="L193" s="25" t="str">
        <f t="shared" si="28"/>
        <v>0</v>
      </c>
      <c r="M193" s="25" t="str">
        <f t="shared" si="29"/>
        <v>11</v>
      </c>
      <c r="N193" s="25" t="str">
        <f t="shared" si="30"/>
        <v>0</v>
      </c>
      <c r="O193" s="25">
        <f t="shared" si="31"/>
        <v>10</v>
      </c>
      <c r="P193" s="25">
        <f t="shared" si="32"/>
        <v>28</v>
      </c>
      <c r="Q193" s="25">
        <v>71</v>
      </c>
    </row>
    <row r="194" spans="1:17" x14ac:dyDescent="0.15">
      <c r="A194" s="22" t="s">
        <v>206</v>
      </c>
      <c r="B194" s="22" t="s">
        <v>206</v>
      </c>
      <c r="C194" s="22" t="s">
        <v>795</v>
      </c>
      <c r="D194" s="23">
        <v>0.25</v>
      </c>
      <c r="E194" s="24">
        <v>0</v>
      </c>
      <c r="F194" s="24">
        <v>1</v>
      </c>
      <c r="G194" s="24">
        <v>0</v>
      </c>
      <c r="H194" s="25">
        <v>0</v>
      </c>
      <c r="I194" s="25" t="str">
        <f t="shared" si="26"/>
        <v>0</v>
      </c>
      <c r="J194" s="25" t="str">
        <f t="shared" si="27"/>
        <v>0</v>
      </c>
      <c r="K194" s="25" t="str">
        <f t="shared" si="33"/>
        <v>1</v>
      </c>
      <c r="L194" s="25" t="str">
        <f t="shared" si="28"/>
        <v>0</v>
      </c>
      <c r="M194" s="25" t="str">
        <f t="shared" si="29"/>
        <v>0</v>
      </c>
      <c r="N194" s="25" t="str">
        <f t="shared" si="30"/>
        <v>14</v>
      </c>
      <c r="O194" s="25">
        <f t="shared" si="31"/>
        <v>12.5</v>
      </c>
      <c r="P194" s="25">
        <f t="shared" si="32"/>
        <v>27.5</v>
      </c>
      <c r="Q194" s="25">
        <v>72</v>
      </c>
    </row>
    <row r="195" spans="1:17" x14ac:dyDescent="0.15">
      <c r="A195" s="22" t="s">
        <v>400</v>
      </c>
      <c r="B195" s="22" t="s">
        <v>401</v>
      </c>
      <c r="C195" s="22" t="s">
        <v>1002</v>
      </c>
      <c r="D195" s="23">
        <v>0.17</v>
      </c>
      <c r="E195" s="24">
        <v>1</v>
      </c>
      <c r="F195" s="24">
        <v>0</v>
      </c>
      <c r="G195" s="24">
        <v>0</v>
      </c>
      <c r="H195" s="25">
        <v>0</v>
      </c>
      <c r="I195" s="25" t="str">
        <f t="shared" si="26"/>
        <v>0</v>
      </c>
      <c r="J195" s="25" t="str">
        <f t="shared" si="27"/>
        <v>6</v>
      </c>
      <c r="K195" s="25" t="str">
        <f t="shared" si="33"/>
        <v>1</v>
      </c>
      <c r="L195" s="25" t="str">
        <f t="shared" si="28"/>
        <v>0</v>
      </c>
      <c r="M195" s="25" t="str">
        <f t="shared" si="29"/>
        <v>11</v>
      </c>
      <c r="N195" s="25" t="str">
        <f t="shared" si="30"/>
        <v>0</v>
      </c>
      <c r="O195" s="25">
        <f t="shared" si="31"/>
        <v>8.5</v>
      </c>
      <c r="P195" s="25">
        <f t="shared" si="32"/>
        <v>26.5</v>
      </c>
      <c r="Q195" s="25">
        <v>73</v>
      </c>
    </row>
    <row r="196" spans="1:17" x14ac:dyDescent="0.15">
      <c r="A196" s="22" t="s">
        <v>254</v>
      </c>
      <c r="B196" s="22" t="s">
        <v>255</v>
      </c>
      <c r="C196" s="22" t="s">
        <v>284</v>
      </c>
      <c r="D196" s="23">
        <v>0.26</v>
      </c>
      <c r="E196" s="24">
        <v>0</v>
      </c>
      <c r="F196" s="24">
        <v>0</v>
      </c>
      <c r="G196" s="24">
        <v>0</v>
      </c>
      <c r="H196" s="25">
        <v>1</v>
      </c>
      <c r="I196" s="25" t="str">
        <f t="shared" si="26"/>
        <v>6</v>
      </c>
      <c r="J196" s="25" t="str">
        <f t="shared" si="27"/>
        <v>0</v>
      </c>
      <c r="K196" s="25" t="str">
        <f t="shared" si="33"/>
        <v>6</v>
      </c>
      <c r="L196" s="25" t="str">
        <f t="shared" si="28"/>
        <v>0</v>
      </c>
      <c r="M196" s="25" t="str">
        <f t="shared" si="29"/>
        <v>0</v>
      </c>
      <c r="N196" s="25" t="str">
        <f t="shared" si="30"/>
        <v>0</v>
      </c>
      <c r="O196" s="25">
        <f t="shared" si="31"/>
        <v>13</v>
      </c>
      <c r="P196" s="25">
        <f t="shared" si="32"/>
        <v>25</v>
      </c>
      <c r="Q196" s="25">
        <v>74</v>
      </c>
    </row>
    <row r="197" spans="1:17" x14ac:dyDescent="0.15">
      <c r="A197" s="24" t="s">
        <v>206</v>
      </c>
      <c r="B197" s="24" t="s">
        <v>206</v>
      </c>
      <c r="C197" s="24" t="s">
        <v>1003</v>
      </c>
      <c r="D197" s="23">
        <v>0.45</v>
      </c>
      <c r="E197" s="24">
        <v>0</v>
      </c>
      <c r="F197" s="24">
        <v>0</v>
      </c>
      <c r="G197" s="24">
        <v>0</v>
      </c>
      <c r="H197" s="25">
        <v>0</v>
      </c>
      <c r="I197" s="25" t="str">
        <f t="shared" si="26"/>
        <v>0</v>
      </c>
      <c r="J197" s="25" t="str">
        <f t="shared" si="27"/>
        <v>0</v>
      </c>
      <c r="K197" s="25" t="str">
        <f t="shared" si="33"/>
        <v>1</v>
      </c>
      <c r="L197" s="25" t="str">
        <f t="shared" si="28"/>
        <v>0</v>
      </c>
      <c r="M197" s="25" t="str">
        <f t="shared" si="29"/>
        <v>0</v>
      </c>
      <c r="N197" s="25" t="str">
        <f t="shared" si="30"/>
        <v>0</v>
      </c>
      <c r="O197" s="25">
        <f t="shared" si="31"/>
        <v>22.5</v>
      </c>
      <c r="P197" s="25">
        <f t="shared" si="32"/>
        <v>23.5</v>
      </c>
      <c r="Q197" s="25">
        <v>75</v>
      </c>
    </row>
    <row r="198" spans="1:17" x14ac:dyDescent="0.15">
      <c r="A198" s="22" t="s">
        <v>544</v>
      </c>
      <c r="B198" s="22" t="s">
        <v>545</v>
      </c>
      <c r="C198" s="24" t="s">
        <v>1004</v>
      </c>
      <c r="D198" s="23">
        <v>0.1</v>
      </c>
      <c r="E198" s="24">
        <v>1</v>
      </c>
      <c r="F198" s="24">
        <v>0</v>
      </c>
      <c r="G198" s="24">
        <v>0</v>
      </c>
      <c r="H198" s="25">
        <v>0</v>
      </c>
      <c r="I198" s="25" t="str">
        <f t="shared" si="26"/>
        <v>0</v>
      </c>
      <c r="J198" s="25" t="str">
        <f t="shared" si="27"/>
        <v>6</v>
      </c>
      <c r="K198" s="25" t="str">
        <f t="shared" si="33"/>
        <v>1</v>
      </c>
      <c r="L198" s="25" t="str">
        <f t="shared" si="28"/>
        <v>0</v>
      </c>
      <c r="M198" s="25" t="str">
        <f t="shared" si="29"/>
        <v>11</v>
      </c>
      <c r="N198" s="25" t="str">
        <f t="shared" si="30"/>
        <v>0</v>
      </c>
      <c r="O198" s="25">
        <f t="shared" si="31"/>
        <v>5</v>
      </c>
      <c r="P198" s="25">
        <f t="shared" si="32"/>
        <v>23</v>
      </c>
      <c r="Q198" s="25">
        <v>76</v>
      </c>
    </row>
    <row r="199" spans="1:17" x14ac:dyDescent="0.15">
      <c r="A199" s="22" t="s">
        <v>544</v>
      </c>
      <c r="B199" s="22" t="s">
        <v>545</v>
      </c>
      <c r="C199" s="22" t="s">
        <v>1005</v>
      </c>
      <c r="D199" s="23">
        <v>0.1</v>
      </c>
      <c r="E199" s="24">
        <v>1</v>
      </c>
      <c r="F199" s="24">
        <v>0</v>
      </c>
      <c r="G199" s="24">
        <v>0</v>
      </c>
      <c r="H199" s="25">
        <v>0</v>
      </c>
      <c r="I199" s="25" t="str">
        <f t="shared" si="26"/>
        <v>0</v>
      </c>
      <c r="J199" s="25" t="str">
        <f t="shared" si="27"/>
        <v>6</v>
      </c>
      <c r="K199" s="25" t="str">
        <f t="shared" si="33"/>
        <v>1</v>
      </c>
      <c r="L199" s="25" t="str">
        <f t="shared" si="28"/>
        <v>0</v>
      </c>
      <c r="M199" s="25" t="str">
        <f t="shared" si="29"/>
        <v>11</v>
      </c>
      <c r="N199" s="25" t="str">
        <f t="shared" si="30"/>
        <v>0</v>
      </c>
      <c r="O199" s="25">
        <f t="shared" si="31"/>
        <v>5</v>
      </c>
      <c r="P199" s="25">
        <f t="shared" si="32"/>
        <v>23</v>
      </c>
      <c r="Q199" s="25">
        <v>76</v>
      </c>
    </row>
    <row r="200" spans="1:17" x14ac:dyDescent="0.15">
      <c r="A200" s="22" t="s">
        <v>544</v>
      </c>
      <c r="B200" s="22" t="s">
        <v>545</v>
      </c>
      <c r="C200" s="22" t="s">
        <v>1006</v>
      </c>
      <c r="D200" s="23">
        <v>0.1</v>
      </c>
      <c r="E200" s="41">
        <v>1</v>
      </c>
      <c r="F200" s="24">
        <v>0</v>
      </c>
      <c r="G200" s="24">
        <v>0</v>
      </c>
      <c r="H200" s="25">
        <v>0</v>
      </c>
      <c r="I200" s="25" t="str">
        <f t="shared" si="26"/>
        <v>0</v>
      </c>
      <c r="J200" s="25" t="str">
        <f t="shared" si="27"/>
        <v>6</v>
      </c>
      <c r="K200" s="25" t="str">
        <f t="shared" si="33"/>
        <v>1</v>
      </c>
      <c r="L200" s="25" t="str">
        <f t="shared" si="28"/>
        <v>0</v>
      </c>
      <c r="M200" s="25" t="str">
        <f t="shared" si="29"/>
        <v>11</v>
      </c>
      <c r="N200" s="25" t="str">
        <f t="shared" si="30"/>
        <v>0</v>
      </c>
      <c r="O200" s="25">
        <f t="shared" si="31"/>
        <v>5</v>
      </c>
      <c r="P200" s="25">
        <f t="shared" si="32"/>
        <v>23</v>
      </c>
      <c r="Q200" s="25">
        <v>76</v>
      </c>
    </row>
    <row r="201" spans="1:17" x14ac:dyDescent="0.15">
      <c r="A201" s="22" t="s">
        <v>544</v>
      </c>
      <c r="B201" s="22" t="s">
        <v>545</v>
      </c>
      <c r="C201" s="22" t="s">
        <v>1007</v>
      </c>
      <c r="D201" s="23">
        <v>0.1</v>
      </c>
      <c r="E201" s="41">
        <v>1</v>
      </c>
      <c r="F201" s="24">
        <v>0</v>
      </c>
      <c r="G201" s="24">
        <v>0</v>
      </c>
      <c r="H201" s="25">
        <v>0</v>
      </c>
      <c r="I201" s="25" t="str">
        <f t="shared" si="26"/>
        <v>0</v>
      </c>
      <c r="J201" s="25" t="str">
        <f t="shared" si="27"/>
        <v>6</v>
      </c>
      <c r="K201" s="25" t="str">
        <f t="shared" si="33"/>
        <v>1</v>
      </c>
      <c r="L201" s="25" t="str">
        <f t="shared" si="28"/>
        <v>0</v>
      </c>
      <c r="M201" s="25" t="str">
        <f t="shared" si="29"/>
        <v>11</v>
      </c>
      <c r="N201" s="25" t="str">
        <f t="shared" si="30"/>
        <v>0</v>
      </c>
      <c r="O201" s="25">
        <f t="shared" si="31"/>
        <v>5</v>
      </c>
      <c r="P201" s="25">
        <f t="shared" si="32"/>
        <v>23</v>
      </c>
      <c r="Q201" s="25">
        <v>76</v>
      </c>
    </row>
    <row r="202" spans="1:17" x14ac:dyDescent="0.15">
      <c r="A202" s="22" t="s">
        <v>878</v>
      </c>
      <c r="B202" s="22" t="s">
        <v>884</v>
      </c>
      <c r="C202" s="22" t="s">
        <v>335</v>
      </c>
      <c r="D202" s="23">
        <v>0.2</v>
      </c>
      <c r="E202" s="24">
        <v>0</v>
      </c>
      <c r="F202" s="24">
        <v>0</v>
      </c>
      <c r="G202" s="24">
        <v>0</v>
      </c>
      <c r="H202" s="25">
        <v>1</v>
      </c>
      <c r="I202" s="25" t="str">
        <f t="shared" si="26"/>
        <v>6</v>
      </c>
      <c r="J202" s="25" t="str">
        <f t="shared" si="27"/>
        <v>0</v>
      </c>
      <c r="K202" s="25" t="str">
        <f t="shared" si="33"/>
        <v>6</v>
      </c>
      <c r="L202" s="25" t="str">
        <f t="shared" si="28"/>
        <v>0</v>
      </c>
      <c r="M202" s="25" t="str">
        <f t="shared" si="29"/>
        <v>0</v>
      </c>
      <c r="N202" s="25" t="str">
        <f t="shared" si="30"/>
        <v>0</v>
      </c>
      <c r="O202" s="25">
        <f t="shared" si="31"/>
        <v>10</v>
      </c>
      <c r="P202" s="25">
        <f t="shared" si="32"/>
        <v>22</v>
      </c>
      <c r="Q202" s="25">
        <v>77</v>
      </c>
    </row>
    <row r="203" spans="1:17" x14ac:dyDescent="0.15">
      <c r="A203" s="22" t="s">
        <v>719</v>
      </c>
      <c r="B203" s="22" t="s">
        <v>719</v>
      </c>
      <c r="C203" s="22" t="s">
        <v>727</v>
      </c>
      <c r="D203" s="23">
        <v>0.05</v>
      </c>
      <c r="E203" s="24">
        <v>1</v>
      </c>
      <c r="F203" s="24">
        <v>0</v>
      </c>
      <c r="G203" s="24">
        <v>0</v>
      </c>
      <c r="H203" s="25">
        <v>0</v>
      </c>
      <c r="I203" s="25" t="str">
        <f t="shared" si="26"/>
        <v>0</v>
      </c>
      <c r="J203" s="25" t="str">
        <f t="shared" si="27"/>
        <v>6</v>
      </c>
      <c r="K203" s="25" t="str">
        <f t="shared" si="33"/>
        <v>1</v>
      </c>
      <c r="L203" s="25" t="str">
        <f t="shared" si="28"/>
        <v>0</v>
      </c>
      <c r="M203" s="25" t="str">
        <f t="shared" si="29"/>
        <v>11</v>
      </c>
      <c r="N203" s="25" t="str">
        <f t="shared" si="30"/>
        <v>0</v>
      </c>
      <c r="O203" s="25">
        <f t="shared" si="31"/>
        <v>2.5</v>
      </c>
      <c r="P203" s="25">
        <f t="shared" si="32"/>
        <v>20.5</v>
      </c>
      <c r="Q203" s="25">
        <v>78</v>
      </c>
    </row>
    <row r="204" spans="1:17" x14ac:dyDescent="0.15">
      <c r="A204" s="28" t="s">
        <v>254</v>
      </c>
      <c r="B204" s="28" t="s">
        <v>287</v>
      </c>
      <c r="C204" s="28" t="s">
        <v>292</v>
      </c>
      <c r="D204" s="29">
        <v>0.13</v>
      </c>
      <c r="E204" s="28">
        <v>0</v>
      </c>
      <c r="F204" s="28">
        <v>0</v>
      </c>
      <c r="G204" s="28">
        <v>0</v>
      </c>
      <c r="H204" s="30">
        <v>1</v>
      </c>
      <c r="I204" s="26" t="str">
        <f t="shared" si="26"/>
        <v>6</v>
      </c>
      <c r="J204" s="26" t="str">
        <f t="shared" si="27"/>
        <v>0</v>
      </c>
      <c r="K204" s="26" t="str">
        <f t="shared" si="33"/>
        <v>6</v>
      </c>
      <c r="L204" s="26" t="str">
        <f t="shared" si="28"/>
        <v>0</v>
      </c>
      <c r="M204" s="26" t="str">
        <f t="shared" si="29"/>
        <v>0</v>
      </c>
      <c r="N204" s="26" t="str">
        <f t="shared" si="30"/>
        <v>0</v>
      </c>
      <c r="O204" s="26">
        <f t="shared" si="31"/>
        <v>6.5</v>
      </c>
      <c r="P204" s="26">
        <f t="shared" si="32"/>
        <v>18.5</v>
      </c>
      <c r="Q204" s="25">
        <v>79</v>
      </c>
    </row>
    <row r="205" spans="1:17" x14ac:dyDescent="0.15">
      <c r="A205" s="24" t="s">
        <v>880</v>
      </c>
      <c r="B205" s="24" t="s">
        <v>1008</v>
      </c>
      <c r="C205" s="24" t="s">
        <v>1009</v>
      </c>
      <c r="D205" s="23">
        <v>0.1</v>
      </c>
      <c r="E205" s="24">
        <v>0</v>
      </c>
      <c r="F205" s="24">
        <v>0</v>
      </c>
      <c r="G205" s="24">
        <v>1</v>
      </c>
      <c r="H205" s="25">
        <v>0.5</v>
      </c>
      <c r="I205" s="25" t="str">
        <f t="shared" si="26"/>
        <v>3</v>
      </c>
      <c r="J205" s="25" t="str">
        <f t="shared" si="27"/>
        <v>0</v>
      </c>
      <c r="K205" s="25" t="str">
        <f t="shared" si="33"/>
        <v>3</v>
      </c>
      <c r="L205" s="25" t="str">
        <f t="shared" si="28"/>
        <v>7</v>
      </c>
      <c r="M205" s="25" t="str">
        <f t="shared" si="29"/>
        <v>0</v>
      </c>
      <c r="N205" s="25" t="str">
        <f t="shared" si="30"/>
        <v>0</v>
      </c>
      <c r="O205" s="25">
        <f t="shared" si="31"/>
        <v>5</v>
      </c>
      <c r="P205" s="25">
        <f t="shared" si="32"/>
        <v>18</v>
      </c>
      <c r="Q205" s="25">
        <v>80</v>
      </c>
    </row>
    <row r="206" spans="1:17" x14ac:dyDescent="0.15">
      <c r="A206" s="22" t="s">
        <v>798</v>
      </c>
      <c r="B206" s="22" t="s">
        <v>798</v>
      </c>
      <c r="C206" s="22" t="s">
        <v>1010</v>
      </c>
      <c r="D206" s="23">
        <v>0.19</v>
      </c>
      <c r="E206" s="24">
        <v>0</v>
      </c>
      <c r="F206" s="24">
        <v>0</v>
      </c>
      <c r="G206" s="24">
        <v>1</v>
      </c>
      <c r="H206" s="25">
        <v>0</v>
      </c>
      <c r="I206" s="25" t="str">
        <f t="shared" si="26"/>
        <v>0</v>
      </c>
      <c r="J206" s="25" t="str">
        <f t="shared" si="27"/>
        <v>0</v>
      </c>
      <c r="K206" s="25" t="str">
        <f t="shared" si="33"/>
        <v>1</v>
      </c>
      <c r="L206" s="25" t="str">
        <f t="shared" si="28"/>
        <v>7</v>
      </c>
      <c r="M206" s="25" t="str">
        <f t="shared" si="29"/>
        <v>0</v>
      </c>
      <c r="N206" s="25" t="str">
        <f t="shared" si="30"/>
        <v>0</v>
      </c>
      <c r="O206" s="25">
        <f t="shared" si="31"/>
        <v>9.5</v>
      </c>
      <c r="P206" s="25">
        <f t="shared" si="32"/>
        <v>17.5</v>
      </c>
      <c r="Q206" s="25">
        <v>81</v>
      </c>
    </row>
    <row r="207" spans="1:17" x14ac:dyDescent="0.15">
      <c r="A207" s="24" t="s">
        <v>878</v>
      </c>
      <c r="B207" s="24" t="s">
        <v>300</v>
      </c>
      <c r="C207" s="24" t="s">
        <v>1011</v>
      </c>
      <c r="D207" s="23">
        <v>0.06</v>
      </c>
      <c r="E207" s="24">
        <v>0</v>
      </c>
      <c r="F207" s="24">
        <v>0</v>
      </c>
      <c r="G207" s="24">
        <v>0</v>
      </c>
      <c r="H207" s="25">
        <v>1</v>
      </c>
      <c r="I207" s="25" t="str">
        <f t="shared" si="26"/>
        <v>6</v>
      </c>
      <c r="J207" s="25" t="str">
        <f t="shared" si="27"/>
        <v>0</v>
      </c>
      <c r="K207" s="25" t="str">
        <f t="shared" si="33"/>
        <v>6</v>
      </c>
      <c r="L207" s="25" t="str">
        <f t="shared" si="28"/>
        <v>0</v>
      </c>
      <c r="M207" s="25" t="str">
        <f t="shared" si="29"/>
        <v>0</v>
      </c>
      <c r="N207" s="25" t="str">
        <f t="shared" si="30"/>
        <v>0</v>
      </c>
      <c r="O207" s="25">
        <f t="shared" si="31"/>
        <v>3</v>
      </c>
      <c r="P207" s="25">
        <f t="shared" si="32"/>
        <v>15</v>
      </c>
      <c r="Q207" s="25">
        <v>82</v>
      </c>
    </row>
    <row r="208" spans="1:17" x14ac:dyDescent="0.15">
      <c r="A208" s="22" t="s">
        <v>638</v>
      </c>
      <c r="B208" s="22" t="s">
        <v>645</v>
      </c>
      <c r="C208" s="22" t="s">
        <v>1012</v>
      </c>
      <c r="D208" s="23">
        <v>0.25</v>
      </c>
      <c r="E208" s="24">
        <v>0</v>
      </c>
      <c r="F208" s="24">
        <v>0</v>
      </c>
      <c r="G208" s="24">
        <v>0</v>
      </c>
      <c r="H208" s="25">
        <v>0</v>
      </c>
      <c r="I208" s="25" t="str">
        <f t="shared" si="26"/>
        <v>0</v>
      </c>
      <c r="J208" s="25" t="str">
        <f t="shared" si="27"/>
        <v>0</v>
      </c>
      <c r="K208" s="25" t="str">
        <f t="shared" si="33"/>
        <v>1</v>
      </c>
      <c r="L208" s="25" t="str">
        <f t="shared" si="28"/>
        <v>0</v>
      </c>
      <c r="M208" s="25" t="str">
        <f t="shared" si="29"/>
        <v>0</v>
      </c>
      <c r="N208" s="25" t="str">
        <f t="shared" si="30"/>
        <v>0</v>
      </c>
      <c r="O208" s="25">
        <f t="shared" si="31"/>
        <v>12.5</v>
      </c>
      <c r="P208" s="25">
        <f t="shared" si="32"/>
        <v>13.5</v>
      </c>
      <c r="Q208" s="25">
        <v>83</v>
      </c>
    </row>
    <row r="209" spans="1:17" x14ac:dyDescent="0.15">
      <c r="A209" s="22" t="s">
        <v>878</v>
      </c>
      <c r="B209" s="22" t="s">
        <v>347</v>
      </c>
      <c r="C209" s="22" t="s">
        <v>1013</v>
      </c>
      <c r="D209" s="23">
        <v>0.03</v>
      </c>
      <c r="E209" s="24">
        <v>0</v>
      </c>
      <c r="F209" s="24">
        <v>0</v>
      </c>
      <c r="G209" s="24">
        <v>0</v>
      </c>
      <c r="H209" s="25">
        <v>1</v>
      </c>
      <c r="I209" s="25" t="str">
        <f t="shared" si="26"/>
        <v>6</v>
      </c>
      <c r="J209" s="25" t="str">
        <f t="shared" si="27"/>
        <v>0</v>
      </c>
      <c r="K209" s="25" t="str">
        <f t="shared" si="33"/>
        <v>6</v>
      </c>
      <c r="L209" s="25" t="str">
        <f t="shared" si="28"/>
        <v>0</v>
      </c>
      <c r="M209" s="25" t="str">
        <f t="shared" si="29"/>
        <v>0</v>
      </c>
      <c r="N209" s="25" t="str">
        <f t="shared" si="30"/>
        <v>0</v>
      </c>
      <c r="O209" s="25">
        <f t="shared" si="31"/>
        <v>1.5</v>
      </c>
      <c r="P209" s="25">
        <f t="shared" si="32"/>
        <v>13.5</v>
      </c>
      <c r="Q209" s="25">
        <v>83</v>
      </c>
    </row>
    <row r="210" spans="1:17" x14ac:dyDescent="0.15">
      <c r="A210" s="22" t="s">
        <v>878</v>
      </c>
      <c r="B210" s="22" t="s">
        <v>300</v>
      </c>
      <c r="C210" s="22" t="s">
        <v>305</v>
      </c>
      <c r="D210" s="23">
        <v>0.03</v>
      </c>
      <c r="E210" s="24">
        <v>0</v>
      </c>
      <c r="F210" s="24">
        <v>0</v>
      </c>
      <c r="G210" s="24">
        <v>0</v>
      </c>
      <c r="H210" s="25">
        <v>1</v>
      </c>
      <c r="I210" s="25" t="str">
        <f t="shared" si="26"/>
        <v>6</v>
      </c>
      <c r="J210" s="25" t="str">
        <f t="shared" si="27"/>
        <v>0</v>
      </c>
      <c r="K210" s="25" t="str">
        <f t="shared" si="33"/>
        <v>6</v>
      </c>
      <c r="L210" s="25" t="str">
        <f t="shared" si="28"/>
        <v>0</v>
      </c>
      <c r="M210" s="25" t="str">
        <f t="shared" si="29"/>
        <v>0</v>
      </c>
      <c r="N210" s="25" t="str">
        <f t="shared" si="30"/>
        <v>0</v>
      </c>
      <c r="O210" s="25">
        <f t="shared" si="31"/>
        <v>1.5</v>
      </c>
      <c r="P210" s="25">
        <f t="shared" si="32"/>
        <v>13.5</v>
      </c>
      <c r="Q210" s="25">
        <v>83</v>
      </c>
    </row>
    <row r="211" spans="1:17" x14ac:dyDescent="0.15">
      <c r="A211" s="22" t="s">
        <v>880</v>
      </c>
      <c r="B211" s="22" t="s">
        <v>231</v>
      </c>
      <c r="C211" s="22" t="s">
        <v>1014</v>
      </c>
      <c r="D211" s="23">
        <v>0</v>
      </c>
      <c r="E211" s="24">
        <v>0</v>
      </c>
      <c r="F211" s="24">
        <v>0</v>
      </c>
      <c r="G211" s="24">
        <v>1</v>
      </c>
      <c r="H211" s="25">
        <v>0.5</v>
      </c>
      <c r="I211" s="25" t="str">
        <f t="shared" si="26"/>
        <v>3</v>
      </c>
      <c r="J211" s="25" t="str">
        <f t="shared" si="27"/>
        <v>0</v>
      </c>
      <c r="K211" s="25" t="str">
        <f t="shared" si="33"/>
        <v>3</v>
      </c>
      <c r="L211" s="25" t="str">
        <f t="shared" si="28"/>
        <v>7</v>
      </c>
      <c r="M211" s="25" t="str">
        <f t="shared" si="29"/>
        <v>0</v>
      </c>
      <c r="N211" s="25" t="str">
        <f t="shared" si="30"/>
        <v>0</v>
      </c>
      <c r="O211" s="25">
        <f t="shared" si="31"/>
        <v>0</v>
      </c>
      <c r="P211" s="25">
        <f t="shared" si="32"/>
        <v>13</v>
      </c>
      <c r="Q211" s="25">
        <v>84</v>
      </c>
    </row>
    <row r="212" spans="1:17" x14ac:dyDescent="0.15">
      <c r="A212" s="22" t="s">
        <v>878</v>
      </c>
      <c r="B212" s="22" t="s">
        <v>884</v>
      </c>
      <c r="C212" s="22" t="s">
        <v>307</v>
      </c>
      <c r="D212" s="36">
        <v>0.02</v>
      </c>
      <c r="E212" s="24">
        <v>0</v>
      </c>
      <c r="F212" s="24">
        <v>0</v>
      </c>
      <c r="G212" s="24">
        <v>0</v>
      </c>
      <c r="H212" s="25">
        <v>1</v>
      </c>
      <c r="I212" s="25" t="str">
        <f t="shared" si="26"/>
        <v>6</v>
      </c>
      <c r="J212" s="25" t="str">
        <f t="shared" si="27"/>
        <v>0</v>
      </c>
      <c r="K212" s="25">
        <v>6</v>
      </c>
      <c r="L212" s="25" t="str">
        <f t="shared" si="28"/>
        <v>0</v>
      </c>
      <c r="M212" s="25" t="str">
        <f t="shared" si="29"/>
        <v>0</v>
      </c>
      <c r="N212" s="25" t="str">
        <f t="shared" si="30"/>
        <v>0</v>
      </c>
      <c r="O212" s="25">
        <f t="shared" si="31"/>
        <v>1</v>
      </c>
      <c r="P212" s="25">
        <f t="shared" si="32"/>
        <v>13</v>
      </c>
      <c r="Q212" s="25">
        <v>84</v>
      </c>
    </row>
    <row r="213" spans="1:17" x14ac:dyDescent="0.15">
      <c r="A213" s="22" t="s">
        <v>878</v>
      </c>
      <c r="B213" s="22" t="s">
        <v>300</v>
      </c>
      <c r="C213" s="22" t="s">
        <v>1015</v>
      </c>
      <c r="D213" s="23">
        <v>0.02</v>
      </c>
      <c r="E213" s="24">
        <v>0</v>
      </c>
      <c r="F213" s="24">
        <v>0</v>
      </c>
      <c r="G213" s="24">
        <v>0</v>
      </c>
      <c r="H213" s="25">
        <v>1</v>
      </c>
      <c r="I213" s="25" t="str">
        <f t="shared" si="26"/>
        <v>6</v>
      </c>
      <c r="J213" s="25" t="str">
        <f t="shared" si="27"/>
        <v>0</v>
      </c>
      <c r="K213" s="25" t="str">
        <f t="shared" ref="K213:K253" si="34">IF(H213=0,"1",IF(H213=0.5,"3","6"))</f>
        <v>6</v>
      </c>
      <c r="L213" s="25" t="str">
        <f t="shared" si="28"/>
        <v>0</v>
      </c>
      <c r="M213" s="25" t="str">
        <f t="shared" si="29"/>
        <v>0</v>
      </c>
      <c r="N213" s="25" t="str">
        <f t="shared" si="30"/>
        <v>0</v>
      </c>
      <c r="O213" s="25">
        <f t="shared" si="31"/>
        <v>1</v>
      </c>
      <c r="P213" s="25">
        <f t="shared" si="32"/>
        <v>13</v>
      </c>
      <c r="Q213" s="25">
        <v>84</v>
      </c>
    </row>
    <row r="214" spans="1:17" ht="14" x14ac:dyDescent="0.15">
      <c r="A214" s="60" t="s">
        <v>445</v>
      </c>
      <c r="B214" s="22" t="s">
        <v>466</v>
      </c>
      <c r="C214" s="22" t="s">
        <v>1016</v>
      </c>
      <c r="D214" s="23">
        <v>0.09</v>
      </c>
      <c r="E214" s="24">
        <v>0</v>
      </c>
      <c r="F214" s="24">
        <v>0</v>
      </c>
      <c r="G214" s="24">
        <v>1</v>
      </c>
      <c r="H214" s="25">
        <v>0</v>
      </c>
      <c r="I214" s="25" t="str">
        <f t="shared" si="26"/>
        <v>0</v>
      </c>
      <c r="J214" s="25" t="str">
        <f t="shared" si="27"/>
        <v>0</v>
      </c>
      <c r="K214" s="25" t="str">
        <f t="shared" si="34"/>
        <v>1</v>
      </c>
      <c r="L214" s="25" t="str">
        <f t="shared" si="28"/>
        <v>7</v>
      </c>
      <c r="M214" s="25" t="str">
        <f t="shared" si="29"/>
        <v>0</v>
      </c>
      <c r="N214" s="25" t="str">
        <f t="shared" si="30"/>
        <v>0</v>
      </c>
      <c r="O214" s="25">
        <f t="shared" si="31"/>
        <v>4.5</v>
      </c>
      <c r="P214" s="25">
        <f t="shared" si="32"/>
        <v>12.5</v>
      </c>
      <c r="Q214" s="25">
        <v>85</v>
      </c>
    </row>
    <row r="215" spans="1:17" ht="14" x14ac:dyDescent="0.15">
      <c r="A215" s="61" t="s">
        <v>153</v>
      </c>
      <c r="B215" s="61" t="s">
        <v>154</v>
      </c>
      <c r="C215" s="61" t="s">
        <v>1017</v>
      </c>
      <c r="D215" s="62">
        <v>0.23</v>
      </c>
      <c r="E215" s="61">
        <v>0</v>
      </c>
      <c r="F215" s="61">
        <v>0</v>
      </c>
      <c r="G215" s="61">
        <v>0</v>
      </c>
      <c r="H215" s="63">
        <v>0</v>
      </c>
      <c r="I215" s="64" t="str">
        <f t="shared" si="26"/>
        <v>0</v>
      </c>
      <c r="J215" s="64" t="str">
        <f t="shared" si="27"/>
        <v>0</v>
      </c>
      <c r="K215" s="40" t="str">
        <f t="shared" si="34"/>
        <v>1</v>
      </c>
      <c r="L215" s="64" t="str">
        <f t="shared" si="28"/>
        <v>0</v>
      </c>
      <c r="M215" s="64" t="str">
        <f t="shared" si="29"/>
        <v>0</v>
      </c>
      <c r="N215" s="64" t="str">
        <f t="shared" si="30"/>
        <v>0</v>
      </c>
      <c r="O215" s="64">
        <f t="shared" si="31"/>
        <v>11.5</v>
      </c>
      <c r="P215" s="64">
        <f t="shared" si="32"/>
        <v>12.5</v>
      </c>
      <c r="Q215" s="25">
        <v>85</v>
      </c>
    </row>
    <row r="216" spans="1:17" x14ac:dyDescent="0.15">
      <c r="A216" s="22" t="s">
        <v>880</v>
      </c>
      <c r="B216" s="22" t="s">
        <v>1008</v>
      </c>
      <c r="C216" s="22" t="s">
        <v>1018</v>
      </c>
      <c r="D216" s="23">
        <v>0.05</v>
      </c>
      <c r="E216" s="24">
        <v>0</v>
      </c>
      <c r="F216" s="24">
        <v>0</v>
      </c>
      <c r="G216" s="24">
        <v>0</v>
      </c>
      <c r="H216" s="25">
        <v>0.5</v>
      </c>
      <c r="I216" s="25" t="str">
        <f t="shared" si="26"/>
        <v>3</v>
      </c>
      <c r="J216" s="25" t="str">
        <f t="shared" si="27"/>
        <v>0</v>
      </c>
      <c r="K216" s="25" t="str">
        <f t="shared" si="34"/>
        <v>3</v>
      </c>
      <c r="L216" s="25" t="str">
        <f t="shared" si="28"/>
        <v>0</v>
      </c>
      <c r="M216" s="25" t="str">
        <f t="shared" si="29"/>
        <v>0</v>
      </c>
      <c r="N216" s="25" t="str">
        <f t="shared" si="30"/>
        <v>0</v>
      </c>
      <c r="O216" s="25">
        <f t="shared" si="31"/>
        <v>2.5</v>
      </c>
      <c r="P216" s="25">
        <f t="shared" si="32"/>
        <v>8.5</v>
      </c>
      <c r="Q216" s="25">
        <v>86</v>
      </c>
    </row>
    <row r="217" spans="1:17" x14ac:dyDescent="0.15">
      <c r="A217" s="22" t="s">
        <v>638</v>
      </c>
      <c r="B217" s="22" t="s">
        <v>645</v>
      </c>
      <c r="C217" s="22" t="s">
        <v>661</v>
      </c>
      <c r="D217" s="23">
        <v>0.15</v>
      </c>
      <c r="E217" s="24">
        <v>0</v>
      </c>
      <c r="F217" s="24">
        <v>0</v>
      </c>
      <c r="G217" s="24">
        <v>0</v>
      </c>
      <c r="H217" s="25">
        <v>0</v>
      </c>
      <c r="I217" s="25" t="str">
        <f t="shared" si="26"/>
        <v>0</v>
      </c>
      <c r="J217" s="25" t="str">
        <f t="shared" si="27"/>
        <v>0</v>
      </c>
      <c r="K217" s="25" t="str">
        <f t="shared" si="34"/>
        <v>1</v>
      </c>
      <c r="L217" s="25" t="str">
        <f t="shared" si="28"/>
        <v>0</v>
      </c>
      <c r="M217" s="25" t="str">
        <f t="shared" si="29"/>
        <v>0</v>
      </c>
      <c r="N217" s="25" t="str">
        <f t="shared" si="30"/>
        <v>0</v>
      </c>
      <c r="O217" s="25">
        <f t="shared" si="31"/>
        <v>7.5</v>
      </c>
      <c r="P217" s="25">
        <f t="shared" si="32"/>
        <v>8.5</v>
      </c>
      <c r="Q217" s="25">
        <v>86</v>
      </c>
    </row>
    <row r="218" spans="1:17" x14ac:dyDescent="0.15">
      <c r="A218" s="22" t="s">
        <v>638</v>
      </c>
      <c r="B218" s="22" t="s">
        <v>645</v>
      </c>
      <c r="C218" s="22" t="s">
        <v>652</v>
      </c>
      <c r="D218" s="23">
        <v>0.15</v>
      </c>
      <c r="E218" s="24">
        <v>0</v>
      </c>
      <c r="F218" s="24">
        <v>0</v>
      </c>
      <c r="G218" s="24">
        <v>0</v>
      </c>
      <c r="H218" s="25">
        <v>0</v>
      </c>
      <c r="I218" s="25" t="str">
        <f t="shared" si="26"/>
        <v>0</v>
      </c>
      <c r="J218" s="25" t="str">
        <f t="shared" si="27"/>
        <v>0</v>
      </c>
      <c r="K218" s="25" t="str">
        <f t="shared" si="34"/>
        <v>1</v>
      </c>
      <c r="L218" s="25" t="str">
        <f t="shared" si="28"/>
        <v>0</v>
      </c>
      <c r="M218" s="25" t="str">
        <f t="shared" si="29"/>
        <v>0</v>
      </c>
      <c r="N218" s="25" t="str">
        <f t="shared" si="30"/>
        <v>0</v>
      </c>
      <c r="O218" s="25">
        <f t="shared" si="31"/>
        <v>7.5</v>
      </c>
      <c r="P218" s="25">
        <f t="shared" si="32"/>
        <v>8.5</v>
      </c>
      <c r="Q218" s="25">
        <v>86</v>
      </c>
    </row>
    <row r="219" spans="1:17" x14ac:dyDescent="0.15">
      <c r="A219" s="22" t="s">
        <v>638</v>
      </c>
      <c r="B219" s="22" t="s">
        <v>639</v>
      </c>
      <c r="C219" s="22" t="s">
        <v>659</v>
      </c>
      <c r="D219" s="23">
        <v>0.15</v>
      </c>
      <c r="E219" s="24">
        <v>0</v>
      </c>
      <c r="F219" s="24">
        <v>0</v>
      </c>
      <c r="G219" s="24">
        <v>0</v>
      </c>
      <c r="H219" s="25">
        <v>0</v>
      </c>
      <c r="I219" s="25" t="str">
        <f t="shared" si="26"/>
        <v>0</v>
      </c>
      <c r="J219" s="25" t="str">
        <f t="shared" si="27"/>
        <v>0</v>
      </c>
      <c r="K219" s="25" t="str">
        <f t="shared" si="34"/>
        <v>1</v>
      </c>
      <c r="L219" s="25" t="str">
        <f t="shared" si="28"/>
        <v>0</v>
      </c>
      <c r="M219" s="25" t="str">
        <f t="shared" si="29"/>
        <v>0</v>
      </c>
      <c r="N219" s="25" t="str">
        <f t="shared" si="30"/>
        <v>0</v>
      </c>
      <c r="O219" s="25">
        <f t="shared" si="31"/>
        <v>7.5</v>
      </c>
      <c r="P219" s="25">
        <f t="shared" si="32"/>
        <v>8.5</v>
      </c>
      <c r="Q219" s="25">
        <v>86</v>
      </c>
    </row>
    <row r="220" spans="1:17" x14ac:dyDescent="0.15">
      <c r="A220" s="22" t="s">
        <v>638</v>
      </c>
      <c r="B220" s="22" t="s">
        <v>639</v>
      </c>
      <c r="C220" s="22" t="s">
        <v>641</v>
      </c>
      <c r="D220" s="23">
        <v>0.15</v>
      </c>
      <c r="E220" s="24">
        <v>0</v>
      </c>
      <c r="F220" s="24">
        <v>0</v>
      </c>
      <c r="G220" s="24">
        <v>0</v>
      </c>
      <c r="H220" s="25">
        <v>0</v>
      </c>
      <c r="I220" s="25" t="str">
        <f t="shared" si="26"/>
        <v>0</v>
      </c>
      <c r="J220" s="25" t="str">
        <f t="shared" si="27"/>
        <v>0</v>
      </c>
      <c r="K220" s="25" t="str">
        <f t="shared" si="34"/>
        <v>1</v>
      </c>
      <c r="L220" s="25" t="str">
        <f t="shared" si="28"/>
        <v>0</v>
      </c>
      <c r="M220" s="25" t="str">
        <f t="shared" si="29"/>
        <v>0</v>
      </c>
      <c r="N220" s="25" t="str">
        <f t="shared" si="30"/>
        <v>0</v>
      </c>
      <c r="O220" s="25">
        <f t="shared" si="31"/>
        <v>7.5</v>
      </c>
      <c r="P220" s="25">
        <f t="shared" si="32"/>
        <v>8.5</v>
      </c>
      <c r="Q220" s="25">
        <v>86</v>
      </c>
    </row>
    <row r="221" spans="1:17" x14ac:dyDescent="0.15">
      <c r="A221" s="22" t="s">
        <v>880</v>
      </c>
      <c r="B221" s="22" t="s">
        <v>1008</v>
      </c>
      <c r="C221" s="22" t="s">
        <v>1019</v>
      </c>
      <c r="D221" s="23">
        <v>0.03</v>
      </c>
      <c r="E221" s="24">
        <v>0</v>
      </c>
      <c r="F221" s="24">
        <v>0</v>
      </c>
      <c r="G221" s="24">
        <v>0</v>
      </c>
      <c r="H221" s="25">
        <v>0.5</v>
      </c>
      <c r="I221" s="25" t="str">
        <f t="shared" si="26"/>
        <v>3</v>
      </c>
      <c r="J221" s="25" t="str">
        <f t="shared" si="27"/>
        <v>0</v>
      </c>
      <c r="K221" s="25" t="str">
        <f t="shared" si="34"/>
        <v>3</v>
      </c>
      <c r="L221" s="25" t="str">
        <f t="shared" si="28"/>
        <v>0</v>
      </c>
      <c r="M221" s="25" t="str">
        <f t="shared" si="29"/>
        <v>0</v>
      </c>
      <c r="N221" s="25" t="str">
        <f t="shared" si="30"/>
        <v>0</v>
      </c>
      <c r="O221" s="25">
        <f t="shared" si="31"/>
        <v>1.5</v>
      </c>
      <c r="P221" s="25">
        <f t="shared" si="32"/>
        <v>7.5</v>
      </c>
      <c r="Q221" s="25">
        <v>87</v>
      </c>
    </row>
    <row r="222" spans="1:17" x14ac:dyDescent="0.15">
      <c r="A222" s="22" t="s">
        <v>880</v>
      </c>
      <c r="B222" s="22" t="s">
        <v>1008</v>
      </c>
      <c r="C222" s="22" t="s">
        <v>1020</v>
      </c>
      <c r="D222" s="23">
        <v>0.02</v>
      </c>
      <c r="E222" s="24">
        <v>0</v>
      </c>
      <c r="F222" s="24">
        <v>0</v>
      </c>
      <c r="G222" s="24">
        <v>0</v>
      </c>
      <c r="H222" s="25">
        <v>0.5</v>
      </c>
      <c r="I222" s="25" t="str">
        <f t="shared" si="26"/>
        <v>3</v>
      </c>
      <c r="J222" s="25" t="str">
        <f t="shared" si="27"/>
        <v>0</v>
      </c>
      <c r="K222" s="25" t="str">
        <f t="shared" si="34"/>
        <v>3</v>
      </c>
      <c r="L222" s="25" t="str">
        <f t="shared" si="28"/>
        <v>0</v>
      </c>
      <c r="M222" s="25" t="str">
        <f t="shared" si="29"/>
        <v>0</v>
      </c>
      <c r="N222" s="25" t="str">
        <f t="shared" si="30"/>
        <v>0</v>
      </c>
      <c r="O222" s="25">
        <f t="shared" si="31"/>
        <v>1</v>
      </c>
      <c r="P222" s="25">
        <f t="shared" si="32"/>
        <v>7</v>
      </c>
      <c r="Q222" s="25">
        <v>88</v>
      </c>
    </row>
    <row r="223" spans="1:17" x14ac:dyDescent="0.15">
      <c r="A223" s="22" t="s">
        <v>880</v>
      </c>
      <c r="B223" s="22" t="s">
        <v>1008</v>
      </c>
      <c r="C223" s="22" t="s">
        <v>1021</v>
      </c>
      <c r="D223" s="23">
        <v>0.01</v>
      </c>
      <c r="E223" s="24">
        <v>0</v>
      </c>
      <c r="F223" s="24">
        <v>0</v>
      </c>
      <c r="G223" s="24">
        <v>0</v>
      </c>
      <c r="H223" s="25">
        <v>0.5</v>
      </c>
      <c r="I223" s="25" t="str">
        <f t="shared" si="26"/>
        <v>3</v>
      </c>
      <c r="J223" s="25" t="str">
        <f t="shared" si="27"/>
        <v>0</v>
      </c>
      <c r="K223" s="25" t="str">
        <f t="shared" si="34"/>
        <v>3</v>
      </c>
      <c r="L223" s="25" t="str">
        <f t="shared" si="28"/>
        <v>0</v>
      </c>
      <c r="M223" s="25" t="str">
        <f t="shared" si="29"/>
        <v>0</v>
      </c>
      <c r="N223" s="25" t="str">
        <f t="shared" si="30"/>
        <v>0</v>
      </c>
      <c r="O223" s="25">
        <f t="shared" si="31"/>
        <v>0.5</v>
      </c>
      <c r="P223" s="25">
        <f t="shared" si="32"/>
        <v>6.5</v>
      </c>
      <c r="Q223" s="25">
        <v>89</v>
      </c>
    </row>
    <row r="224" spans="1:17" x14ac:dyDescent="0.15">
      <c r="A224" s="22" t="s">
        <v>880</v>
      </c>
      <c r="B224" s="22" t="s">
        <v>1008</v>
      </c>
      <c r="C224" s="22" t="s">
        <v>1022</v>
      </c>
      <c r="D224" s="23">
        <v>0.01</v>
      </c>
      <c r="E224" s="24">
        <v>0</v>
      </c>
      <c r="F224" s="24">
        <v>0</v>
      </c>
      <c r="G224" s="24">
        <v>0</v>
      </c>
      <c r="H224" s="25">
        <v>0.5</v>
      </c>
      <c r="I224" s="25" t="str">
        <f t="shared" si="26"/>
        <v>3</v>
      </c>
      <c r="J224" s="25" t="str">
        <f t="shared" si="27"/>
        <v>0</v>
      </c>
      <c r="K224" s="25" t="str">
        <f t="shared" si="34"/>
        <v>3</v>
      </c>
      <c r="L224" s="25" t="str">
        <f t="shared" si="28"/>
        <v>0</v>
      </c>
      <c r="M224" s="25" t="str">
        <f t="shared" si="29"/>
        <v>0</v>
      </c>
      <c r="N224" s="25" t="str">
        <f t="shared" si="30"/>
        <v>0</v>
      </c>
      <c r="O224" s="25">
        <f t="shared" si="31"/>
        <v>0.5</v>
      </c>
      <c r="P224" s="25">
        <f t="shared" si="32"/>
        <v>6.5</v>
      </c>
      <c r="Q224" s="25">
        <v>89</v>
      </c>
    </row>
    <row r="225" spans="1:17" x14ac:dyDescent="0.15">
      <c r="A225" s="22" t="s">
        <v>880</v>
      </c>
      <c r="B225" s="22" t="s">
        <v>1008</v>
      </c>
      <c r="C225" s="22" t="s">
        <v>1023</v>
      </c>
      <c r="D225" s="23">
        <v>0.01</v>
      </c>
      <c r="E225" s="24">
        <v>0</v>
      </c>
      <c r="F225" s="24">
        <v>0</v>
      </c>
      <c r="G225" s="24">
        <v>0</v>
      </c>
      <c r="H225" s="25">
        <v>0.5</v>
      </c>
      <c r="I225" s="25" t="str">
        <f t="shared" si="26"/>
        <v>3</v>
      </c>
      <c r="J225" s="25" t="str">
        <f t="shared" si="27"/>
        <v>0</v>
      </c>
      <c r="K225" s="25" t="str">
        <f t="shared" si="34"/>
        <v>3</v>
      </c>
      <c r="L225" s="25" t="str">
        <f t="shared" si="28"/>
        <v>0</v>
      </c>
      <c r="M225" s="25" t="str">
        <f t="shared" si="29"/>
        <v>0</v>
      </c>
      <c r="N225" s="25" t="str">
        <f t="shared" si="30"/>
        <v>0</v>
      </c>
      <c r="O225" s="25">
        <f t="shared" si="31"/>
        <v>0.5</v>
      </c>
      <c r="P225" s="25">
        <f t="shared" si="32"/>
        <v>6.5</v>
      </c>
      <c r="Q225" s="25">
        <v>89</v>
      </c>
    </row>
    <row r="226" spans="1:17" x14ac:dyDescent="0.15">
      <c r="A226" s="22" t="s">
        <v>880</v>
      </c>
      <c r="B226" s="22" t="s">
        <v>225</v>
      </c>
      <c r="C226" s="65" t="s">
        <v>1024</v>
      </c>
      <c r="D226" s="23">
        <v>0</v>
      </c>
      <c r="E226" s="24">
        <v>0</v>
      </c>
      <c r="F226" s="24">
        <v>0</v>
      </c>
      <c r="G226" s="24">
        <v>0</v>
      </c>
      <c r="H226" s="25">
        <v>0.5</v>
      </c>
      <c r="I226" s="25" t="str">
        <f t="shared" si="26"/>
        <v>3</v>
      </c>
      <c r="J226" s="25" t="str">
        <f t="shared" si="27"/>
        <v>0</v>
      </c>
      <c r="K226" s="25" t="str">
        <f t="shared" si="34"/>
        <v>3</v>
      </c>
      <c r="L226" s="25" t="str">
        <f t="shared" si="28"/>
        <v>0</v>
      </c>
      <c r="M226" s="25" t="str">
        <f t="shared" si="29"/>
        <v>0</v>
      </c>
      <c r="N226" s="25" t="str">
        <f t="shared" si="30"/>
        <v>0</v>
      </c>
      <c r="O226" s="25">
        <f t="shared" si="31"/>
        <v>0</v>
      </c>
      <c r="P226" s="25">
        <f t="shared" si="32"/>
        <v>6</v>
      </c>
      <c r="Q226" s="25">
        <v>90</v>
      </c>
    </row>
    <row r="227" spans="1:17" x14ac:dyDescent="0.15">
      <c r="A227" s="22" t="s">
        <v>880</v>
      </c>
      <c r="B227" s="22" t="s">
        <v>210</v>
      </c>
      <c r="C227" s="22" t="s">
        <v>1025</v>
      </c>
      <c r="D227" s="23">
        <v>0</v>
      </c>
      <c r="E227" s="24">
        <v>0</v>
      </c>
      <c r="F227" s="24">
        <v>0</v>
      </c>
      <c r="G227" s="24">
        <v>0</v>
      </c>
      <c r="H227" s="25">
        <v>0.5</v>
      </c>
      <c r="I227" s="25" t="str">
        <f t="shared" si="26"/>
        <v>3</v>
      </c>
      <c r="J227" s="25" t="str">
        <f t="shared" si="27"/>
        <v>0</v>
      </c>
      <c r="K227" s="25" t="str">
        <f t="shared" si="34"/>
        <v>3</v>
      </c>
      <c r="L227" s="25" t="str">
        <f t="shared" si="28"/>
        <v>0</v>
      </c>
      <c r="M227" s="25" t="str">
        <f t="shared" si="29"/>
        <v>0</v>
      </c>
      <c r="N227" s="25" t="str">
        <f t="shared" si="30"/>
        <v>0</v>
      </c>
      <c r="O227" s="25">
        <f t="shared" si="31"/>
        <v>0</v>
      </c>
      <c r="P227" s="25">
        <f t="shared" si="32"/>
        <v>6</v>
      </c>
      <c r="Q227" s="25">
        <v>90</v>
      </c>
    </row>
    <row r="228" spans="1:17" x14ac:dyDescent="0.15">
      <c r="A228" s="22" t="s">
        <v>638</v>
      </c>
      <c r="B228" s="22" t="s">
        <v>645</v>
      </c>
      <c r="C228" s="22" t="s">
        <v>643</v>
      </c>
      <c r="D228" s="23">
        <v>0.1</v>
      </c>
      <c r="E228" s="24">
        <v>0</v>
      </c>
      <c r="F228" s="24">
        <v>0</v>
      </c>
      <c r="G228" s="24">
        <v>0</v>
      </c>
      <c r="H228" s="25">
        <v>0</v>
      </c>
      <c r="I228" s="25" t="str">
        <f t="shared" si="26"/>
        <v>0</v>
      </c>
      <c r="J228" s="25" t="str">
        <f t="shared" si="27"/>
        <v>0</v>
      </c>
      <c r="K228" s="25" t="str">
        <f t="shared" si="34"/>
        <v>1</v>
      </c>
      <c r="L228" s="25" t="str">
        <f t="shared" si="28"/>
        <v>0</v>
      </c>
      <c r="M228" s="25" t="str">
        <f t="shared" si="29"/>
        <v>0</v>
      </c>
      <c r="N228" s="25" t="str">
        <f t="shared" si="30"/>
        <v>0</v>
      </c>
      <c r="O228" s="25">
        <f t="shared" si="31"/>
        <v>5</v>
      </c>
      <c r="P228" s="25">
        <f t="shared" si="32"/>
        <v>6</v>
      </c>
      <c r="Q228" s="25">
        <v>90</v>
      </c>
    </row>
    <row r="229" spans="1:17" x14ac:dyDescent="0.15">
      <c r="A229" s="22" t="s">
        <v>528</v>
      </c>
      <c r="B229" s="22" t="s">
        <v>529</v>
      </c>
      <c r="C229" s="22" t="s">
        <v>1026</v>
      </c>
      <c r="D229" s="23">
        <v>0.1</v>
      </c>
      <c r="E229" s="24">
        <v>0</v>
      </c>
      <c r="F229" s="24">
        <v>0</v>
      </c>
      <c r="G229" s="24">
        <v>0</v>
      </c>
      <c r="H229" s="25">
        <v>0</v>
      </c>
      <c r="I229" s="25" t="str">
        <f t="shared" si="26"/>
        <v>0</v>
      </c>
      <c r="J229" s="25" t="str">
        <f t="shared" si="27"/>
        <v>0</v>
      </c>
      <c r="K229" s="25" t="str">
        <f t="shared" si="34"/>
        <v>1</v>
      </c>
      <c r="L229" s="25" t="str">
        <f t="shared" si="28"/>
        <v>0</v>
      </c>
      <c r="M229" s="25" t="str">
        <f t="shared" si="29"/>
        <v>0</v>
      </c>
      <c r="N229" s="25" t="str">
        <f t="shared" si="30"/>
        <v>0</v>
      </c>
      <c r="O229" s="25">
        <f t="shared" si="31"/>
        <v>5</v>
      </c>
      <c r="P229" s="25">
        <f t="shared" si="32"/>
        <v>6</v>
      </c>
      <c r="Q229" s="25">
        <v>90</v>
      </c>
    </row>
    <row r="230" spans="1:17" x14ac:dyDescent="0.15">
      <c r="A230" s="22" t="s">
        <v>492</v>
      </c>
      <c r="B230" s="22" t="s">
        <v>493</v>
      </c>
      <c r="C230" s="22" t="s">
        <v>1027</v>
      </c>
      <c r="D230" s="23">
        <v>0.1</v>
      </c>
      <c r="E230" s="24">
        <v>0</v>
      </c>
      <c r="F230" s="24">
        <v>0</v>
      </c>
      <c r="G230" s="24">
        <v>0</v>
      </c>
      <c r="H230" s="25">
        <v>0</v>
      </c>
      <c r="I230" s="25" t="str">
        <f t="shared" si="26"/>
        <v>0</v>
      </c>
      <c r="J230" s="25" t="str">
        <f t="shared" si="27"/>
        <v>0</v>
      </c>
      <c r="K230" s="25" t="str">
        <f t="shared" si="34"/>
        <v>1</v>
      </c>
      <c r="L230" s="25" t="str">
        <f t="shared" si="28"/>
        <v>0</v>
      </c>
      <c r="M230" s="25" t="str">
        <f t="shared" si="29"/>
        <v>0</v>
      </c>
      <c r="N230" s="25" t="str">
        <f t="shared" si="30"/>
        <v>0</v>
      </c>
      <c r="O230" s="25">
        <f t="shared" si="31"/>
        <v>5</v>
      </c>
      <c r="P230" s="25">
        <f t="shared" si="32"/>
        <v>6</v>
      </c>
      <c r="Q230" s="25">
        <v>90</v>
      </c>
    </row>
    <row r="231" spans="1:17" x14ac:dyDescent="0.15">
      <c r="A231" s="57" t="s">
        <v>153</v>
      </c>
      <c r="B231" s="57" t="s">
        <v>154</v>
      </c>
      <c r="C231" s="57" t="s">
        <v>160</v>
      </c>
      <c r="D231" s="58">
        <v>0.09</v>
      </c>
      <c r="E231" s="57">
        <v>0</v>
      </c>
      <c r="F231" s="57">
        <v>0</v>
      </c>
      <c r="G231" s="57">
        <v>0</v>
      </c>
      <c r="H231" s="59">
        <v>0</v>
      </c>
      <c r="I231" s="35" t="str">
        <f t="shared" si="26"/>
        <v>0</v>
      </c>
      <c r="J231" s="35" t="str">
        <f t="shared" si="27"/>
        <v>0</v>
      </c>
      <c r="K231" s="35" t="str">
        <f t="shared" si="34"/>
        <v>1</v>
      </c>
      <c r="L231" s="35" t="str">
        <f t="shared" si="28"/>
        <v>0</v>
      </c>
      <c r="M231" s="35" t="str">
        <f t="shared" si="29"/>
        <v>0</v>
      </c>
      <c r="N231" s="35" t="str">
        <f t="shared" si="30"/>
        <v>0</v>
      </c>
      <c r="O231" s="35">
        <f t="shared" si="31"/>
        <v>4.5</v>
      </c>
      <c r="P231" s="35">
        <f t="shared" si="32"/>
        <v>5.5</v>
      </c>
      <c r="Q231" s="25">
        <v>91</v>
      </c>
    </row>
    <row r="232" spans="1:17" ht="14" x14ac:dyDescent="0.15">
      <c r="A232" s="60" t="s">
        <v>445</v>
      </c>
      <c r="B232" s="22" t="s">
        <v>446</v>
      </c>
      <c r="C232" s="42" t="s">
        <v>1028</v>
      </c>
      <c r="D232" s="23">
        <v>0.08</v>
      </c>
      <c r="E232" s="24">
        <v>0</v>
      </c>
      <c r="F232" s="24">
        <v>0</v>
      </c>
      <c r="G232" s="24">
        <v>0</v>
      </c>
      <c r="H232" s="25">
        <v>0</v>
      </c>
      <c r="I232" s="25" t="str">
        <f t="shared" si="26"/>
        <v>0</v>
      </c>
      <c r="J232" s="25" t="str">
        <f t="shared" si="27"/>
        <v>0</v>
      </c>
      <c r="K232" s="25" t="str">
        <f t="shared" si="34"/>
        <v>1</v>
      </c>
      <c r="L232" s="25" t="str">
        <f t="shared" si="28"/>
        <v>0</v>
      </c>
      <c r="M232" s="25" t="str">
        <f t="shared" si="29"/>
        <v>0</v>
      </c>
      <c r="N232" s="25" t="str">
        <f t="shared" si="30"/>
        <v>0</v>
      </c>
      <c r="O232" s="25">
        <f t="shared" si="31"/>
        <v>4</v>
      </c>
      <c r="P232" s="25">
        <f t="shared" si="32"/>
        <v>5</v>
      </c>
      <c r="Q232" s="25">
        <v>92</v>
      </c>
    </row>
    <row r="233" spans="1:17" ht="14" x14ac:dyDescent="0.15">
      <c r="A233" s="60" t="s">
        <v>445</v>
      </c>
      <c r="B233" s="22" t="s">
        <v>446</v>
      </c>
      <c r="C233" s="42" t="s">
        <v>1029</v>
      </c>
      <c r="D233" s="23">
        <v>0.08</v>
      </c>
      <c r="E233" s="24">
        <v>0</v>
      </c>
      <c r="F233" s="24">
        <v>0</v>
      </c>
      <c r="G233" s="24">
        <v>0</v>
      </c>
      <c r="H233" s="25">
        <v>0</v>
      </c>
      <c r="I233" s="25" t="str">
        <f t="shared" ref="I233:I296" si="35">IF(H233=0,"0",IF(H233=0.5,"3","6"))</f>
        <v>0</v>
      </c>
      <c r="J233" s="25" t="str">
        <f t="shared" ref="J233:J296" si="36">IF(E233=1,"6","0")</f>
        <v>0</v>
      </c>
      <c r="K233" s="25" t="str">
        <f t="shared" si="34"/>
        <v>1</v>
      </c>
      <c r="L233" s="25" t="str">
        <f t="shared" ref="L233:L296" si="37">IF(G233=1,"7","0")</f>
        <v>0</v>
      </c>
      <c r="M233" s="25" t="str">
        <f t="shared" ref="M233:M296" si="38">IF(E233=1,"11","0")</f>
        <v>0</v>
      </c>
      <c r="N233" s="25" t="str">
        <f t="shared" ref="N233:N296" si="39">IF(F233=1,"14","0")</f>
        <v>0</v>
      </c>
      <c r="O233" s="25">
        <f t="shared" ref="O233:O296" si="40">(0.5*D233)*100</f>
        <v>4</v>
      </c>
      <c r="P233" s="25">
        <f t="shared" ref="P233:P296" si="41">O233+I233+J233+K233+L233+M233+N233</f>
        <v>5</v>
      </c>
      <c r="Q233" s="25">
        <v>92</v>
      </c>
    </row>
    <row r="234" spans="1:17" x14ac:dyDescent="0.15">
      <c r="A234" s="28" t="s">
        <v>153</v>
      </c>
      <c r="B234" s="28" t="s">
        <v>154</v>
      </c>
      <c r="C234" s="28" t="s">
        <v>1030</v>
      </c>
      <c r="D234" s="29">
        <v>0.08</v>
      </c>
      <c r="E234" s="28">
        <v>0</v>
      </c>
      <c r="F234" s="28">
        <v>0</v>
      </c>
      <c r="G234" s="28">
        <v>0</v>
      </c>
      <c r="H234" s="30">
        <v>0</v>
      </c>
      <c r="I234" s="26" t="str">
        <f t="shared" si="35"/>
        <v>0</v>
      </c>
      <c r="J234" s="26" t="str">
        <f t="shared" si="36"/>
        <v>0</v>
      </c>
      <c r="K234" s="26" t="str">
        <f t="shared" si="34"/>
        <v>1</v>
      </c>
      <c r="L234" s="26" t="str">
        <f t="shared" si="37"/>
        <v>0</v>
      </c>
      <c r="M234" s="26" t="str">
        <f t="shared" si="38"/>
        <v>0</v>
      </c>
      <c r="N234" s="26" t="str">
        <f t="shared" si="39"/>
        <v>0</v>
      </c>
      <c r="O234" s="26">
        <f t="shared" si="40"/>
        <v>4</v>
      </c>
      <c r="P234" s="26">
        <f t="shared" si="41"/>
        <v>5</v>
      </c>
      <c r="Q234" s="25">
        <v>92</v>
      </c>
    </row>
    <row r="235" spans="1:17" x14ac:dyDescent="0.15">
      <c r="A235" s="22" t="s">
        <v>798</v>
      </c>
      <c r="B235" s="22" t="s">
        <v>798</v>
      </c>
      <c r="C235" s="22" t="s">
        <v>1031</v>
      </c>
      <c r="D235" s="23">
        <v>0.05</v>
      </c>
      <c r="E235" s="24">
        <v>0</v>
      </c>
      <c r="F235" s="24">
        <v>0</v>
      </c>
      <c r="G235" s="24">
        <v>0</v>
      </c>
      <c r="H235" s="25">
        <v>0</v>
      </c>
      <c r="I235" s="25" t="str">
        <f t="shared" si="35"/>
        <v>0</v>
      </c>
      <c r="J235" s="25" t="str">
        <f t="shared" si="36"/>
        <v>0</v>
      </c>
      <c r="K235" s="25" t="str">
        <f t="shared" si="34"/>
        <v>1</v>
      </c>
      <c r="L235" s="25" t="str">
        <f t="shared" si="37"/>
        <v>0</v>
      </c>
      <c r="M235" s="25" t="str">
        <f t="shared" si="38"/>
        <v>0</v>
      </c>
      <c r="N235" s="25" t="str">
        <f t="shared" si="39"/>
        <v>0</v>
      </c>
      <c r="O235" s="25">
        <f t="shared" si="40"/>
        <v>2.5</v>
      </c>
      <c r="P235" s="25">
        <f t="shared" si="41"/>
        <v>3.5</v>
      </c>
      <c r="Q235" s="25">
        <v>93</v>
      </c>
    </row>
    <row r="236" spans="1:17" x14ac:dyDescent="0.15">
      <c r="A236" s="22" t="s">
        <v>638</v>
      </c>
      <c r="B236" s="22" t="s">
        <v>639</v>
      </c>
      <c r="C236" s="22" t="s">
        <v>650</v>
      </c>
      <c r="D236" s="23">
        <v>0.05</v>
      </c>
      <c r="E236" s="50">
        <v>0</v>
      </c>
      <c r="F236" s="50">
        <v>0</v>
      </c>
      <c r="G236" s="50">
        <v>0</v>
      </c>
      <c r="H236" s="25">
        <v>0</v>
      </c>
      <c r="I236" s="25" t="str">
        <f t="shared" si="35"/>
        <v>0</v>
      </c>
      <c r="J236" s="25" t="str">
        <f t="shared" si="36"/>
        <v>0</v>
      </c>
      <c r="K236" s="25" t="str">
        <f t="shared" si="34"/>
        <v>1</v>
      </c>
      <c r="L236" s="25" t="str">
        <f t="shared" si="37"/>
        <v>0</v>
      </c>
      <c r="M236" s="25" t="str">
        <f t="shared" si="38"/>
        <v>0</v>
      </c>
      <c r="N236" s="25" t="str">
        <f t="shared" si="39"/>
        <v>0</v>
      </c>
      <c r="O236" s="25">
        <f t="shared" si="40"/>
        <v>2.5</v>
      </c>
      <c r="P236" s="25">
        <f t="shared" si="41"/>
        <v>3.5</v>
      </c>
      <c r="Q236" s="25">
        <v>93</v>
      </c>
    </row>
    <row r="237" spans="1:17" x14ac:dyDescent="0.15">
      <c r="A237" s="22" t="s">
        <v>638</v>
      </c>
      <c r="B237" s="22" t="s">
        <v>639</v>
      </c>
      <c r="C237" s="22" t="s">
        <v>644</v>
      </c>
      <c r="D237" s="23">
        <v>0.05</v>
      </c>
      <c r="E237" s="50">
        <v>0</v>
      </c>
      <c r="F237" s="50">
        <v>0</v>
      </c>
      <c r="G237" s="50">
        <v>0</v>
      </c>
      <c r="H237" s="25">
        <v>0</v>
      </c>
      <c r="I237" s="25" t="str">
        <f t="shared" si="35"/>
        <v>0</v>
      </c>
      <c r="J237" s="25" t="str">
        <f t="shared" si="36"/>
        <v>0</v>
      </c>
      <c r="K237" s="25" t="str">
        <f t="shared" si="34"/>
        <v>1</v>
      </c>
      <c r="L237" s="25" t="str">
        <f t="shared" si="37"/>
        <v>0</v>
      </c>
      <c r="M237" s="25" t="str">
        <f t="shared" si="38"/>
        <v>0</v>
      </c>
      <c r="N237" s="25" t="str">
        <f t="shared" si="39"/>
        <v>0</v>
      </c>
      <c r="O237" s="25">
        <f t="shared" si="40"/>
        <v>2.5</v>
      </c>
      <c r="P237" s="25">
        <f t="shared" si="41"/>
        <v>3.5</v>
      </c>
      <c r="Q237" s="25">
        <v>93</v>
      </c>
    </row>
    <row r="238" spans="1:17" x14ac:dyDescent="0.15">
      <c r="A238" s="22" t="s">
        <v>603</v>
      </c>
      <c r="B238" s="22" t="s">
        <v>604</v>
      </c>
      <c r="C238" s="22" t="s">
        <v>1032</v>
      </c>
      <c r="D238" s="23">
        <v>0.05</v>
      </c>
      <c r="E238" s="24">
        <v>0</v>
      </c>
      <c r="F238" s="24">
        <v>0</v>
      </c>
      <c r="G238" s="24">
        <v>0</v>
      </c>
      <c r="H238" s="25">
        <v>0</v>
      </c>
      <c r="I238" s="25" t="str">
        <f t="shared" si="35"/>
        <v>0</v>
      </c>
      <c r="J238" s="25" t="str">
        <f t="shared" si="36"/>
        <v>0</v>
      </c>
      <c r="K238" s="25" t="str">
        <f t="shared" si="34"/>
        <v>1</v>
      </c>
      <c r="L238" s="25" t="str">
        <f t="shared" si="37"/>
        <v>0</v>
      </c>
      <c r="M238" s="25" t="str">
        <f t="shared" si="38"/>
        <v>0</v>
      </c>
      <c r="N238" s="25" t="str">
        <f t="shared" si="39"/>
        <v>0</v>
      </c>
      <c r="O238" s="25">
        <f t="shared" si="40"/>
        <v>2.5</v>
      </c>
      <c r="P238" s="25">
        <f t="shared" si="41"/>
        <v>3.5</v>
      </c>
      <c r="Q238" s="25">
        <v>93</v>
      </c>
    </row>
    <row r="239" spans="1:17" x14ac:dyDescent="0.15">
      <c r="A239" s="22" t="s">
        <v>528</v>
      </c>
      <c r="B239" s="22" t="s">
        <v>529</v>
      </c>
      <c r="C239" s="22" t="s">
        <v>533</v>
      </c>
      <c r="D239" s="23">
        <v>0.05</v>
      </c>
      <c r="E239" s="24">
        <v>0</v>
      </c>
      <c r="F239" s="24">
        <v>0</v>
      </c>
      <c r="G239" s="24">
        <v>0</v>
      </c>
      <c r="H239" s="25">
        <v>0</v>
      </c>
      <c r="I239" s="25" t="str">
        <f t="shared" si="35"/>
        <v>0</v>
      </c>
      <c r="J239" s="25" t="str">
        <f t="shared" si="36"/>
        <v>0</v>
      </c>
      <c r="K239" s="25" t="str">
        <f t="shared" si="34"/>
        <v>1</v>
      </c>
      <c r="L239" s="25" t="str">
        <f t="shared" si="37"/>
        <v>0</v>
      </c>
      <c r="M239" s="25" t="str">
        <f t="shared" si="38"/>
        <v>0</v>
      </c>
      <c r="N239" s="25" t="str">
        <f t="shared" si="39"/>
        <v>0</v>
      </c>
      <c r="O239" s="25">
        <f t="shared" si="40"/>
        <v>2.5</v>
      </c>
      <c r="P239" s="25">
        <f t="shared" si="41"/>
        <v>3.5</v>
      </c>
      <c r="Q239" s="25">
        <v>93</v>
      </c>
    </row>
    <row r="240" spans="1:17" ht="14" x14ac:dyDescent="0.15">
      <c r="A240" s="60" t="s">
        <v>445</v>
      </c>
      <c r="B240" s="22" t="s">
        <v>466</v>
      </c>
      <c r="C240" s="22" t="s">
        <v>1033</v>
      </c>
      <c r="D240" s="23">
        <v>0.05</v>
      </c>
      <c r="E240" s="24">
        <v>0</v>
      </c>
      <c r="F240" s="24">
        <v>0</v>
      </c>
      <c r="G240" s="24">
        <v>0</v>
      </c>
      <c r="H240" s="25">
        <v>0</v>
      </c>
      <c r="I240" s="25" t="str">
        <f t="shared" si="35"/>
        <v>0</v>
      </c>
      <c r="J240" s="25" t="str">
        <f t="shared" si="36"/>
        <v>0</v>
      </c>
      <c r="K240" s="25" t="str">
        <f t="shared" si="34"/>
        <v>1</v>
      </c>
      <c r="L240" s="25" t="str">
        <f t="shared" si="37"/>
        <v>0</v>
      </c>
      <c r="M240" s="25" t="str">
        <f t="shared" si="38"/>
        <v>0</v>
      </c>
      <c r="N240" s="25" t="str">
        <f t="shared" si="39"/>
        <v>0</v>
      </c>
      <c r="O240" s="25">
        <f t="shared" si="40"/>
        <v>2.5</v>
      </c>
      <c r="P240" s="25">
        <f t="shared" si="41"/>
        <v>3.5</v>
      </c>
      <c r="Q240" s="25">
        <v>93</v>
      </c>
    </row>
    <row r="241" spans="1:17" ht="14" x14ac:dyDescent="0.15">
      <c r="A241" s="60" t="s">
        <v>445</v>
      </c>
      <c r="B241" s="22" t="s">
        <v>466</v>
      </c>
      <c r="C241" s="22" t="s">
        <v>1034</v>
      </c>
      <c r="D241" s="23">
        <v>0.05</v>
      </c>
      <c r="E241" s="24">
        <v>0</v>
      </c>
      <c r="F241" s="24">
        <v>0</v>
      </c>
      <c r="G241" s="24">
        <v>0</v>
      </c>
      <c r="H241" s="25">
        <v>0</v>
      </c>
      <c r="I241" s="25" t="str">
        <f t="shared" si="35"/>
        <v>0</v>
      </c>
      <c r="J241" s="25" t="str">
        <f t="shared" si="36"/>
        <v>0</v>
      </c>
      <c r="K241" s="25" t="str">
        <f t="shared" si="34"/>
        <v>1</v>
      </c>
      <c r="L241" s="25" t="str">
        <f t="shared" si="37"/>
        <v>0</v>
      </c>
      <c r="M241" s="25" t="str">
        <f t="shared" si="38"/>
        <v>0</v>
      </c>
      <c r="N241" s="25" t="str">
        <f t="shared" si="39"/>
        <v>0</v>
      </c>
      <c r="O241" s="25">
        <f t="shared" si="40"/>
        <v>2.5</v>
      </c>
      <c r="P241" s="25">
        <f t="shared" si="41"/>
        <v>3.5</v>
      </c>
      <c r="Q241" s="25">
        <v>93</v>
      </c>
    </row>
    <row r="242" spans="1:17" x14ac:dyDescent="0.15">
      <c r="A242" s="28" t="s">
        <v>153</v>
      </c>
      <c r="B242" s="28" t="s">
        <v>154</v>
      </c>
      <c r="C242" s="28" t="s">
        <v>176</v>
      </c>
      <c r="D242" s="29">
        <v>0.05</v>
      </c>
      <c r="E242" s="28">
        <v>0</v>
      </c>
      <c r="F242" s="28">
        <v>0</v>
      </c>
      <c r="G242" s="28">
        <v>0</v>
      </c>
      <c r="H242" s="30">
        <v>0</v>
      </c>
      <c r="I242" s="26" t="str">
        <f t="shared" si="35"/>
        <v>0</v>
      </c>
      <c r="J242" s="26" t="str">
        <f t="shared" si="36"/>
        <v>0</v>
      </c>
      <c r="K242" s="26" t="str">
        <f t="shared" si="34"/>
        <v>1</v>
      </c>
      <c r="L242" s="26" t="str">
        <f t="shared" si="37"/>
        <v>0</v>
      </c>
      <c r="M242" s="26" t="str">
        <f t="shared" si="38"/>
        <v>0</v>
      </c>
      <c r="N242" s="26" t="str">
        <f t="shared" si="39"/>
        <v>0</v>
      </c>
      <c r="O242" s="26">
        <f t="shared" si="40"/>
        <v>2.5</v>
      </c>
      <c r="P242" s="26">
        <f t="shared" si="41"/>
        <v>3.5</v>
      </c>
      <c r="Q242" s="25">
        <v>93</v>
      </c>
    </row>
    <row r="243" spans="1:17" x14ac:dyDescent="0.15">
      <c r="A243" s="22" t="s">
        <v>798</v>
      </c>
      <c r="B243" s="22" t="s">
        <v>798</v>
      </c>
      <c r="C243" s="22" t="s">
        <v>1035</v>
      </c>
      <c r="D243" s="23">
        <v>0.04</v>
      </c>
      <c r="E243" s="24">
        <v>0</v>
      </c>
      <c r="F243" s="24">
        <v>0</v>
      </c>
      <c r="G243" s="24">
        <v>0</v>
      </c>
      <c r="H243" s="25">
        <v>0</v>
      </c>
      <c r="I243" s="25" t="str">
        <f t="shared" si="35"/>
        <v>0</v>
      </c>
      <c r="J243" s="25" t="str">
        <f t="shared" si="36"/>
        <v>0</v>
      </c>
      <c r="K243" s="25" t="str">
        <f t="shared" si="34"/>
        <v>1</v>
      </c>
      <c r="L243" s="25" t="str">
        <f t="shared" si="37"/>
        <v>0</v>
      </c>
      <c r="M243" s="25" t="str">
        <f t="shared" si="38"/>
        <v>0</v>
      </c>
      <c r="N243" s="25" t="str">
        <f t="shared" si="39"/>
        <v>0</v>
      </c>
      <c r="O243" s="25">
        <f t="shared" si="40"/>
        <v>2</v>
      </c>
      <c r="P243" s="25">
        <f t="shared" si="41"/>
        <v>3</v>
      </c>
      <c r="Q243" s="25">
        <v>94</v>
      </c>
    </row>
    <row r="244" spans="1:17" x14ac:dyDescent="0.15">
      <c r="A244" s="22" t="s">
        <v>798</v>
      </c>
      <c r="B244" s="22" t="s">
        <v>798</v>
      </c>
      <c r="C244" s="22" t="s">
        <v>1036</v>
      </c>
      <c r="D244" s="23">
        <v>0.04</v>
      </c>
      <c r="E244" s="24">
        <v>0</v>
      </c>
      <c r="F244" s="24">
        <v>0</v>
      </c>
      <c r="G244" s="24">
        <v>0</v>
      </c>
      <c r="H244" s="25">
        <v>0</v>
      </c>
      <c r="I244" s="25" t="str">
        <f t="shared" si="35"/>
        <v>0</v>
      </c>
      <c r="J244" s="25" t="str">
        <f t="shared" si="36"/>
        <v>0</v>
      </c>
      <c r="K244" s="25" t="str">
        <f t="shared" si="34"/>
        <v>1</v>
      </c>
      <c r="L244" s="25" t="str">
        <f t="shared" si="37"/>
        <v>0</v>
      </c>
      <c r="M244" s="25" t="str">
        <f t="shared" si="38"/>
        <v>0</v>
      </c>
      <c r="N244" s="25" t="str">
        <f t="shared" si="39"/>
        <v>0</v>
      </c>
      <c r="O244" s="25">
        <f t="shared" si="40"/>
        <v>2</v>
      </c>
      <c r="P244" s="25">
        <f t="shared" si="41"/>
        <v>3</v>
      </c>
      <c r="Q244" s="25">
        <v>94</v>
      </c>
    </row>
    <row r="245" spans="1:17" x14ac:dyDescent="0.15">
      <c r="A245" s="22" t="s">
        <v>603</v>
      </c>
      <c r="B245" s="22" t="s">
        <v>604</v>
      </c>
      <c r="C245" s="22" t="s">
        <v>1037</v>
      </c>
      <c r="D245" s="23">
        <v>0.04</v>
      </c>
      <c r="E245" s="24">
        <v>0</v>
      </c>
      <c r="F245" s="24">
        <v>0</v>
      </c>
      <c r="G245" s="24">
        <v>0</v>
      </c>
      <c r="H245" s="25">
        <v>0</v>
      </c>
      <c r="I245" s="25" t="str">
        <f t="shared" si="35"/>
        <v>0</v>
      </c>
      <c r="J245" s="25" t="str">
        <f t="shared" si="36"/>
        <v>0</v>
      </c>
      <c r="K245" s="25" t="str">
        <f t="shared" si="34"/>
        <v>1</v>
      </c>
      <c r="L245" s="25" t="str">
        <f t="shared" si="37"/>
        <v>0</v>
      </c>
      <c r="M245" s="25" t="str">
        <f t="shared" si="38"/>
        <v>0</v>
      </c>
      <c r="N245" s="25" t="str">
        <f t="shared" si="39"/>
        <v>0</v>
      </c>
      <c r="O245" s="25">
        <f t="shared" si="40"/>
        <v>2</v>
      </c>
      <c r="P245" s="25">
        <f t="shared" si="41"/>
        <v>3</v>
      </c>
      <c r="Q245" s="25">
        <v>94</v>
      </c>
    </row>
    <row r="246" spans="1:17" x14ac:dyDescent="0.15">
      <c r="A246" s="22" t="s">
        <v>603</v>
      </c>
      <c r="B246" s="22" t="s">
        <v>604</v>
      </c>
      <c r="C246" s="22" t="s">
        <v>1038</v>
      </c>
      <c r="D246" s="23">
        <v>0.04</v>
      </c>
      <c r="E246" s="24">
        <v>0</v>
      </c>
      <c r="F246" s="24">
        <v>0</v>
      </c>
      <c r="G246" s="24">
        <v>0</v>
      </c>
      <c r="H246" s="25">
        <v>0</v>
      </c>
      <c r="I246" s="25" t="str">
        <f t="shared" si="35"/>
        <v>0</v>
      </c>
      <c r="J246" s="25" t="str">
        <f t="shared" si="36"/>
        <v>0</v>
      </c>
      <c r="K246" s="25" t="str">
        <f t="shared" si="34"/>
        <v>1</v>
      </c>
      <c r="L246" s="25" t="str">
        <f t="shared" si="37"/>
        <v>0</v>
      </c>
      <c r="M246" s="25" t="str">
        <f t="shared" si="38"/>
        <v>0</v>
      </c>
      <c r="N246" s="25" t="str">
        <f t="shared" si="39"/>
        <v>0</v>
      </c>
      <c r="O246" s="25">
        <f t="shared" si="40"/>
        <v>2</v>
      </c>
      <c r="P246" s="25">
        <f t="shared" si="41"/>
        <v>3</v>
      </c>
      <c r="Q246" s="25">
        <v>94</v>
      </c>
    </row>
    <row r="247" spans="1:17" x14ac:dyDescent="0.15">
      <c r="A247" s="22" t="s">
        <v>603</v>
      </c>
      <c r="B247" s="22" t="s">
        <v>604</v>
      </c>
      <c r="C247" s="22" t="s">
        <v>1039</v>
      </c>
      <c r="D247" s="23">
        <v>0.04</v>
      </c>
      <c r="E247" s="24">
        <v>0</v>
      </c>
      <c r="F247" s="24">
        <v>0</v>
      </c>
      <c r="G247" s="24">
        <v>0</v>
      </c>
      <c r="H247" s="25">
        <v>0</v>
      </c>
      <c r="I247" s="25" t="str">
        <f t="shared" si="35"/>
        <v>0</v>
      </c>
      <c r="J247" s="25" t="str">
        <f t="shared" si="36"/>
        <v>0</v>
      </c>
      <c r="K247" s="25" t="str">
        <f t="shared" si="34"/>
        <v>1</v>
      </c>
      <c r="L247" s="25" t="str">
        <f t="shared" si="37"/>
        <v>0</v>
      </c>
      <c r="M247" s="25" t="str">
        <f t="shared" si="38"/>
        <v>0</v>
      </c>
      <c r="N247" s="25" t="str">
        <f t="shared" si="39"/>
        <v>0</v>
      </c>
      <c r="O247" s="25">
        <f t="shared" si="40"/>
        <v>2</v>
      </c>
      <c r="P247" s="25">
        <f t="shared" si="41"/>
        <v>3</v>
      </c>
      <c r="Q247" s="25">
        <v>94</v>
      </c>
    </row>
    <row r="248" spans="1:17" x14ac:dyDescent="0.15">
      <c r="A248" s="22" t="s">
        <v>492</v>
      </c>
      <c r="B248" s="22" t="s">
        <v>493</v>
      </c>
      <c r="C248" s="22" t="s">
        <v>508</v>
      </c>
      <c r="D248" s="23">
        <v>0.04</v>
      </c>
      <c r="E248" s="24">
        <v>0</v>
      </c>
      <c r="F248" s="24">
        <v>0</v>
      </c>
      <c r="G248" s="24">
        <v>0</v>
      </c>
      <c r="H248" s="25">
        <v>0</v>
      </c>
      <c r="I248" s="25" t="str">
        <f t="shared" si="35"/>
        <v>0</v>
      </c>
      <c r="J248" s="25" t="str">
        <f t="shared" si="36"/>
        <v>0</v>
      </c>
      <c r="K248" s="25" t="str">
        <f t="shared" si="34"/>
        <v>1</v>
      </c>
      <c r="L248" s="25" t="str">
        <f t="shared" si="37"/>
        <v>0</v>
      </c>
      <c r="M248" s="25" t="str">
        <f t="shared" si="38"/>
        <v>0</v>
      </c>
      <c r="N248" s="25" t="str">
        <f t="shared" si="39"/>
        <v>0</v>
      </c>
      <c r="O248" s="25">
        <f t="shared" si="40"/>
        <v>2</v>
      </c>
      <c r="P248" s="25">
        <f t="shared" si="41"/>
        <v>3</v>
      </c>
      <c r="Q248" s="25">
        <v>94</v>
      </c>
    </row>
    <row r="249" spans="1:17" ht="14" x14ac:dyDescent="0.15">
      <c r="A249" s="60" t="s">
        <v>445</v>
      </c>
      <c r="B249" s="22" t="s">
        <v>466</v>
      </c>
      <c r="C249" s="22" t="s">
        <v>1040</v>
      </c>
      <c r="D249" s="23">
        <v>0.04</v>
      </c>
      <c r="E249" s="24">
        <v>0</v>
      </c>
      <c r="F249" s="24">
        <v>0</v>
      </c>
      <c r="G249" s="24">
        <v>0</v>
      </c>
      <c r="H249" s="25">
        <v>0</v>
      </c>
      <c r="I249" s="25" t="str">
        <f t="shared" si="35"/>
        <v>0</v>
      </c>
      <c r="J249" s="25" t="str">
        <f t="shared" si="36"/>
        <v>0</v>
      </c>
      <c r="K249" s="25" t="str">
        <f t="shared" si="34"/>
        <v>1</v>
      </c>
      <c r="L249" s="25" t="str">
        <f t="shared" si="37"/>
        <v>0</v>
      </c>
      <c r="M249" s="25" t="str">
        <f t="shared" si="38"/>
        <v>0</v>
      </c>
      <c r="N249" s="25" t="str">
        <f t="shared" si="39"/>
        <v>0</v>
      </c>
      <c r="O249" s="25">
        <f t="shared" si="40"/>
        <v>2</v>
      </c>
      <c r="P249" s="25">
        <f t="shared" si="41"/>
        <v>3</v>
      </c>
      <c r="Q249" s="25">
        <v>94</v>
      </c>
    </row>
    <row r="250" spans="1:17" x14ac:dyDescent="0.15">
      <c r="A250" s="31" t="s">
        <v>400</v>
      </c>
      <c r="B250" s="31" t="s">
        <v>401</v>
      </c>
      <c r="C250" s="31" t="s">
        <v>1041</v>
      </c>
      <c r="D250" s="32">
        <v>0.03</v>
      </c>
      <c r="E250" s="33">
        <v>0</v>
      </c>
      <c r="F250" s="33">
        <v>0</v>
      </c>
      <c r="G250" s="33">
        <v>0</v>
      </c>
      <c r="H250" s="34">
        <v>0</v>
      </c>
      <c r="I250" s="34" t="str">
        <f t="shared" si="35"/>
        <v>0</v>
      </c>
      <c r="J250" s="34" t="str">
        <f t="shared" si="36"/>
        <v>0</v>
      </c>
      <c r="K250" s="34" t="str">
        <f t="shared" si="34"/>
        <v>1</v>
      </c>
      <c r="L250" s="34" t="str">
        <f t="shared" si="37"/>
        <v>0</v>
      </c>
      <c r="M250" s="34" t="str">
        <f t="shared" si="38"/>
        <v>0</v>
      </c>
      <c r="N250" s="34" t="str">
        <f t="shared" si="39"/>
        <v>0</v>
      </c>
      <c r="O250" s="34">
        <f t="shared" si="40"/>
        <v>1.5</v>
      </c>
      <c r="P250" s="34">
        <f t="shared" si="41"/>
        <v>2.5</v>
      </c>
      <c r="Q250" s="34">
        <v>92</v>
      </c>
    </row>
    <row r="251" spans="1:17" x14ac:dyDescent="0.15">
      <c r="A251" s="22" t="s">
        <v>400</v>
      </c>
      <c r="B251" s="22" t="s">
        <v>414</v>
      </c>
      <c r="C251" s="22" t="s">
        <v>426</v>
      </c>
      <c r="D251" s="23">
        <v>0.03</v>
      </c>
      <c r="E251" s="24">
        <v>0</v>
      </c>
      <c r="F251" s="24">
        <v>0</v>
      </c>
      <c r="G251" s="24">
        <v>0</v>
      </c>
      <c r="H251" s="25"/>
      <c r="I251" s="25" t="str">
        <f t="shared" si="35"/>
        <v>0</v>
      </c>
      <c r="J251" s="25" t="str">
        <f t="shared" si="36"/>
        <v>0</v>
      </c>
      <c r="K251" s="25" t="str">
        <f t="shared" si="34"/>
        <v>1</v>
      </c>
      <c r="L251" s="25" t="str">
        <f t="shared" si="37"/>
        <v>0</v>
      </c>
      <c r="M251" s="25" t="str">
        <f t="shared" si="38"/>
        <v>0</v>
      </c>
      <c r="N251" s="25" t="str">
        <f t="shared" si="39"/>
        <v>0</v>
      </c>
      <c r="O251" s="25">
        <f t="shared" si="40"/>
        <v>1.5</v>
      </c>
      <c r="P251" s="25">
        <f t="shared" si="41"/>
        <v>2.5</v>
      </c>
      <c r="Q251" s="25">
        <v>92</v>
      </c>
    </row>
    <row r="252" spans="1:17" x14ac:dyDescent="0.15">
      <c r="A252" s="22" t="s">
        <v>400</v>
      </c>
      <c r="B252" s="22" t="s">
        <v>401</v>
      </c>
      <c r="C252" s="22" t="s">
        <v>1042</v>
      </c>
      <c r="D252" s="23">
        <v>0.03</v>
      </c>
      <c r="E252" s="24">
        <v>0</v>
      </c>
      <c r="F252" s="24">
        <v>0</v>
      </c>
      <c r="G252" s="24">
        <v>0</v>
      </c>
      <c r="H252" s="25">
        <v>0</v>
      </c>
      <c r="I252" s="25" t="str">
        <f t="shared" si="35"/>
        <v>0</v>
      </c>
      <c r="J252" s="25" t="str">
        <f t="shared" si="36"/>
        <v>0</v>
      </c>
      <c r="K252" s="25" t="str">
        <f t="shared" si="34"/>
        <v>1</v>
      </c>
      <c r="L252" s="25" t="str">
        <f t="shared" si="37"/>
        <v>0</v>
      </c>
      <c r="M252" s="25" t="str">
        <f t="shared" si="38"/>
        <v>0</v>
      </c>
      <c r="N252" s="25" t="str">
        <f t="shared" si="39"/>
        <v>0</v>
      </c>
      <c r="O252" s="25">
        <f t="shared" si="40"/>
        <v>1.5</v>
      </c>
      <c r="P252" s="25">
        <f t="shared" si="41"/>
        <v>2.5</v>
      </c>
      <c r="Q252" s="25">
        <v>92</v>
      </c>
    </row>
    <row r="253" spans="1:17" x14ac:dyDescent="0.15">
      <c r="A253" s="24" t="s">
        <v>400</v>
      </c>
      <c r="B253" s="24" t="s">
        <v>401</v>
      </c>
      <c r="C253" s="24" t="s">
        <v>1043</v>
      </c>
      <c r="D253" s="23">
        <v>0.02</v>
      </c>
      <c r="E253" s="24">
        <v>0</v>
      </c>
      <c r="F253" s="24">
        <v>0</v>
      </c>
      <c r="G253" s="24">
        <v>0</v>
      </c>
      <c r="H253" s="25">
        <v>0</v>
      </c>
      <c r="I253" s="25" t="str">
        <f t="shared" si="35"/>
        <v>0</v>
      </c>
      <c r="J253" s="25" t="str">
        <f t="shared" si="36"/>
        <v>0</v>
      </c>
      <c r="K253" s="25" t="str">
        <f t="shared" si="34"/>
        <v>1</v>
      </c>
      <c r="L253" s="25" t="str">
        <f t="shared" si="37"/>
        <v>0</v>
      </c>
      <c r="M253" s="25" t="str">
        <f t="shared" si="38"/>
        <v>0</v>
      </c>
      <c r="N253" s="25" t="str">
        <f t="shared" si="39"/>
        <v>0</v>
      </c>
      <c r="O253" s="25">
        <f t="shared" si="40"/>
        <v>1</v>
      </c>
      <c r="P253" s="25">
        <f t="shared" si="41"/>
        <v>2</v>
      </c>
      <c r="Q253" s="25">
        <v>93</v>
      </c>
    </row>
    <row r="254" spans="1:17" x14ac:dyDescent="0.15">
      <c r="A254" s="22" t="s">
        <v>400</v>
      </c>
      <c r="B254" s="22" t="s">
        <v>401</v>
      </c>
      <c r="C254" s="22" t="s">
        <v>404</v>
      </c>
      <c r="D254" s="66">
        <v>0.02</v>
      </c>
      <c r="E254" s="24">
        <v>0</v>
      </c>
      <c r="F254" s="24">
        <v>0</v>
      </c>
      <c r="G254" s="24">
        <v>0</v>
      </c>
      <c r="H254" s="25">
        <v>0</v>
      </c>
      <c r="I254" s="25" t="str">
        <f t="shared" si="35"/>
        <v>0</v>
      </c>
      <c r="J254" s="25" t="str">
        <f t="shared" si="36"/>
        <v>0</v>
      </c>
      <c r="K254" s="25">
        <v>1</v>
      </c>
      <c r="L254" s="25" t="str">
        <f t="shared" si="37"/>
        <v>0</v>
      </c>
      <c r="M254" s="25" t="str">
        <f t="shared" si="38"/>
        <v>0</v>
      </c>
      <c r="N254" s="25" t="str">
        <f t="shared" si="39"/>
        <v>0</v>
      </c>
      <c r="O254" s="25">
        <f t="shared" si="40"/>
        <v>1</v>
      </c>
      <c r="P254" s="25">
        <f t="shared" si="41"/>
        <v>2</v>
      </c>
      <c r="Q254" s="25">
        <v>93</v>
      </c>
    </row>
    <row r="255" spans="1:17" x14ac:dyDescent="0.15">
      <c r="A255" s="22" t="s">
        <v>400</v>
      </c>
      <c r="B255" s="22" t="s">
        <v>401</v>
      </c>
      <c r="C255" s="22" t="s">
        <v>406</v>
      </c>
      <c r="D255" s="66">
        <v>0.02</v>
      </c>
      <c r="E255" s="24">
        <v>0</v>
      </c>
      <c r="F255" s="24">
        <v>0</v>
      </c>
      <c r="G255" s="24">
        <v>0</v>
      </c>
      <c r="H255" s="25">
        <v>0</v>
      </c>
      <c r="I255" s="25" t="str">
        <f t="shared" si="35"/>
        <v>0</v>
      </c>
      <c r="J255" s="25" t="str">
        <f t="shared" si="36"/>
        <v>0</v>
      </c>
      <c r="K255" s="25">
        <v>1</v>
      </c>
      <c r="L255" s="25" t="str">
        <f t="shared" si="37"/>
        <v>0</v>
      </c>
      <c r="M255" s="25" t="str">
        <f t="shared" si="38"/>
        <v>0</v>
      </c>
      <c r="N255" s="25" t="str">
        <f t="shared" si="39"/>
        <v>0</v>
      </c>
      <c r="O255" s="25">
        <f t="shared" si="40"/>
        <v>1</v>
      </c>
      <c r="P255" s="25">
        <f t="shared" si="41"/>
        <v>2</v>
      </c>
      <c r="Q255" s="25">
        <v>93</v>
      </c>
    </row>
    <row r="256" spans="1:17" x14ac:dyDescent="0.15">
      <c r="A256" s="22" t="s">
        <v>400</v>
      </c>
      <c r="B256" s="22" t="s">
        <v>401</v>
      </c>
      <c r="C256" s="22" t="s">
        <v>1044</v>
      </c>
      <c r="D256" s="23">
        <v>0.02</v>
      </c>
      <c r="E256" s="24">
        <v>0</v>
      </c>
      <c r="F256" s="24">
        <v>0</v>
      </c>
      <c r="G256" s="24">
        <v>0</v>
      </c>
      <c r="H256" s="25">
        <v>0</v>
      </c>
      <c r="I256" s="25" t="str">
        <f t="shared" si="35"/>
        <v>0</v>
      </c>
      <c r="J256" s="25" t="str">
        <f t="shared" si="36"/>
        <v>0</v>
      </c>
      <c r="K256" s="25" t="str">
        <f t="shared" ref="K256:K263" si="42">IF(H256=0,"1",IF(H256=0.5,"3","6"))</f>
        <v>1</v>
      </c>
      <c r="L256" s="25" t="str">
        <f t="shared" si="37"/>
        <v>0</v>
      </c>
      <c r="M256" s="25" t="str">
        <f t="shared" si="38"/>
        <v>0</v>
      </c>
      <c r="N256" s="25" t="str">
        <f t="shared" si="39"/>
        <v>0</v>
      </c>
      <c r="O256" s="25">
        <f t="shared" si="40"/>
        <v>1</v>
      </c>
      <c r="P256" s="25">
        <f t="shared" si="41"/>
        <v>2</v>
      </c>
      <c r="Q256" s="25">
        <v>93</v>
      </c>
    </row>
    <row r="257" spans="1:17" x14ac:dyDescent="0.15">
      <c r="A257" s="22" t="s">
        <v>400</v>
      </c>
      <c r="B257" s="22" t="s">
        <v>414</v>
      </c>
      <c r="C257" s="22" t="s">
        <v>431</v>
      </c>
      <c r="D257" s="23">
        <v>0.02</v>
      </c>
      <c r="E257" s="24">
        <v>0</v>
      </c>
      <c r="F257" s="24">
        <v>0</v>
      </c>
      <c r="G257" s="24">
        <v>0</v>
      </c>
      <c r="H257" s="25">
        <v>0</v>
      </c>
      <c r="I257" s="25" t="str">
        <f t="shared" si="35"/>
        <v>0</v>
      </c>
      <c r="J257" s="25" t="str">
        <f t="shared" si="36"/>
        <v>0</v>
      </c>
      <c r="K257" s="25" t="str">
        <f t="shared" si="42"/>
        <v>1</v>
      </c>
      <c r="L257" s="25" t="str">
        <f t="shared" si="37"/>
        <v>0</v>
      </c>
      <c r="M257" s="25" t="str">
        <f t="shared" si="38"/>
        <v>0</v>
      </c>
      <c r="N257" s="25" t="str">
        <f t="shared" si="39"/>
        <v>0</v>
      </c>
      <c r="O257" s="25">
        <f t="shared" si="40"/>
        <v>1</v>
      </c>
      <c r="P257" s="25">
        <f t="shared" si="41"/>
        <v>2</v>
      </c>
      <c r="Q257" s="25">
        <v>93</v>
      </c>
    </row>
    <row r="258" spans="1:17" ht="15" x14ac:dyDescent="0.15">
      <c r="A258" s="43" t="s">
        <v>153</v>
      </c>
      <c r="B258" s="43" t="s">
        <v>154</v>
      </c>
      <c r="C258" s="43" t="s">
        <v>185</v>
      </c>
      <c r="D258" s="44">
        <v>0.02</v>
      </c>
      <c r="E258" s="43">
        <v>0</v>
      </c>
      <c r="F258" s="43">
        <v>0</v>
      </c>
      <c r="G258" s="43">
        <v>0</v>
      </c>
      <c r="H258" s="45">
        <v>0</v>
      </c>
      <c r="I258" s="46" t="str">
        <f t="shared" si="35"/>
        <v>0</v>
      </c>
      <c r="J258" s="46" t="str">
        <f t="shared" si="36"/>
        <v>0</v>
      </c>
      <c r="K258" s="46" t="str">
        <f t="shared" si="42"/>
        <v>1</v>
      </c>
      <c r="L258" s="46" t="str">
        <f t="shared" si="37"/>
        <v>0</v>
      </c>
      <c r="M258" s="46" t="str">
        <f t="shared" si="38"/>
        <v>0</v>
      </c>
      <c r="N258" s="46" t="str">
        <f t="shared" si="39"/>
        <v>0</v>
      </c>
      <c r="O258" s="46">
        <f t="shared" si="40"/>
        <v>1</v>
      </c>
      <c r="P258" s="46">
        <f t="shared" si="41"/>
        <v>2</v>
      </c>
      <c r="Q258" s="25">
        <v>93</v>
      </c>
    </row>
    <row r="259" spans="1:17" ht="15" x14ac:dyDescent="0.15">
      <c r="A259" s="43" t="s">
        <v>9</v>
      </c>
      <c r="B259" s="43" t="s">
        <v>9</v>
      </c>
      <c r="C259" s="43" t="s">
        <v>1045</v>
      </c>
      <c r="D259" s="44">
        <v>0.02</v>
      </c>
      <c r="E259" s="43">
        <v>0</v>
      </c>
      <c r="F259" s="43">
        <v>0</v>
      </c>
      <c r="G259" s="43">
        <v>0</v>
      </c>
      <c r="H259" s="45">
        <v>0</v>
      </c>
      <c r="I259" s="46" t="str">
        <f t="shared" si="35"/>
        <v>0</v>
      </c>
      <c r="J259" s="46" t="str">
        <f t="shared" si="36"/>
        <v>0</v>
      </c>
      <c r="K259" s="46" t="str">
        <f t="shared" si="42"/>
        <v>1</v>
      </c>
      <c r="L259" s="46" t="str">
        <f t="shared" si="37"/>
        <v>0</v>
      </c>
      <c r="M259" s="46" t="str">
        <f t="shared" si="38"/>
        <v>0</v>
      </c>
      <c r="N259" s="46" t="str">
        <f t="shared" si="39"/>
        <v>0</v>
      </c>
      <c r="O259" s="46">
        <f t="shared" si="40"/>
        <v>1</v>
      </c>
      <c r="P259" s="46">
        <f t="shared" si="41"/>
        <v>2</v>
      </c>
      <c r="Q259" s="25">
        <v>93</v>
      </c>
    </row>
    <row r="260" spans="1:17" ht="15" x14ac:dyDescent="0.15">
      <c r="A260" s="43" t="s">
        <v>9</v>
      </c>
      <c r="B260" s="43" t="s">
        <v>9</v>
      </c>
      <c r="C260" s="43" t="s">
        <v>118</v>
      </c>
      <c r="D260" s="44">
        <v>0.02</v>
      </c>
      <c r="E260" s="43">
        <v>0</v>
      </c>
      <c r="F260" s="43">
        <v>0</v>
      </c>
      <c r="G260" s="43">
        <v>0</v>
      </c>
      <c r="H260" s="45">
        <v>0</v>
      </c>
      <c r="I260" s="46" t="str">
        <f t="shared" si="35"/>
        <v>0</v>
      </c>
      <c r="J260" s="46" t="str">
        <f t="shared" si="36"/>
        <v>0</v>
      </c>
      <c r="K260" s="46" t="str">
        <f t="shared" si="42"/>
        <v>1</v>
      </c>
      <c r="L260" s="46" t="str">
        <f t="shared" si="37"/>
        <v>0</v>
      </c>
      <c r="M260" s="46" t="str">
        <f t="shared" si="38"/>
        <v>0</v>
      </c>
      <c r="N260" s="46" t="str">
        <f t="shared" si="39"/>
        <v>0</v>
      </c>
      <c r="O260" s="46">
        <f t="shared" si="40"/>
        <v>1</v>
      </c>
      <c r="P260" s="46">
        <f t="shared" si="41"/>
        <v>2</v>
      </c>
      <c r="Q260" s="25">
        <v>93</v>
      </c>
    </row>
    <row r="261" spans="1:17" x14ac:dyDescent="0.15">
      <c r="A261" s="22" t="s">
        <v>798</v>
      </c>
      <c r="B261" s="22" t="s">
        <v>798</v>
      </c>
      <c r="C261" s="22" t="s">
        <v>1046</v>
      </c>
      <c r="D261" s="23">
        <v>0.01</v>
      </c>
      <c r="E261" s="24">
        <v>0</v>
      </c>
      <c r="F261" s="24">
        <v>0</v>
      </c>
      <c r="G261" s="24">
        <v>0</v>
      </c>
      <c r="H261" s="25">
        <v>0</v>
      </c>
      <c r="I261" s="25" t="str">
        <f t="shared" si="35"/>
        <v>0</v>
      </c>
      <c r="J261" s="25" t="str">
        <f t="shared" si="36"/>
        <v>0</v>
      </c>
      <c r="K261" s="25" t="str">
        <f t="shared" si="42"/>
        <v>1</v>
      </c>
      <c r="L261" s="25" t="str">
        <f t="shared" si="37"/>
        <v>0</v>
      </c>
      <c r="M261" s="25" t="str">
        <f t="shared" si="38"/>
        <v>0</v>
      </c>
      <c r="N261" s="25" t="str">
        <f t="shared" si="39"/>
        <v>0</v>
      </c>
      <c r="O261" s="25">
        <f t="shared" si="40"/>
        <v>0.5</v>
      </c>
      <c r="P261" s="25">
        <f t="shared" si="41"/>
        <v>1.5</v>
      </c>
      <c r="Q261" s="25">
        <v>94</v>
      </c>
    </row>
    <row r="262" spans="1:17" x14ac:dyDescent="0.15">
      <c r="A262" s="22" t="s">
        <v>603</v>
      </c>
      <c r="B262" s="22" t="s">
        <v>604</v>
      </c>
      <c r="C262" s="22" t="s">
        <v>636</v>
      </c>
      <c r="D262" s="23">
        <v>0.01</v>
      </c>
      <c r="E262" s="24">
        <v>0</v>
      </c>
      <c r="F262" s="24">
        <v>0</v>
      </c>
      <c r="G262" s="24">
        <v>0</v>
      </c>
      <c r="H262" s="25">
        <v>0</v>
      </c>
      <c r="I262" s="25" t="str">
        <f t="shared" si="35"/>
        <v>0</v>
      </c>
      <c r="J262" s="25" t="str">
        <f t="shared" si="36"/>
        <v>0</v>
      </c>
      <c r="K262" s="25" t="str">
        <f t="shared" si="42"/>
        <v>1</v>
      </c>
      <c r="L262" s="25" t="str">
        <f t="shared" si="37"/>
        <v>0</v>
      </c>
      <c r="M262" s="25" t="str">
        <f t="shared" si="38"/>
        <v>0</v>
      </c>
      <c r="N262" s="25" t="str">
        <f t="shared" si="39"/>
        <v>0</v>
      </c>
      <c r="O262" s="25">
        <f t="shared" si="40"/>
        <v>0.5</v>
      </c>
      <c r="P262" s="25">
        <f t="shared" si="41"/>
        <v>1.5</v>
      </c>
      <c r="Q262" s="25">
        <v>94</v>
      </c>
    </row>
    <row r="263" spans="1:17" x14ac:dyDescent="0.15">
      <c r="A263" s="22" t="s">
        <v>492</v>
      </c>
      <c r="B263" s="22" t="s">
        <v>493</v>
      </c>
      <c r="C263" s="22" t="s">
        <v>499</v>
      </c>
      <c r="D263" s="23">
        <v>0.01</v>
      </c>
      <c r="E263" s="24">
        <v>0</v>
      </c>
      <c r="F263" s="24">
        <v>0</v>
      </c>
      <c r="G263" s="24">
        <v>0</v>
      </c>
      <c r="H263" s="25">
        <v>0</v>
      </c>
      <c r="I263" s="25" t="str">
        <f t="shared" si="35"/>
        <v>0</v>
      </c>
      <c r="J263" s="25" t="str">
        <f t="shared" si="36"/>
        <v>0</v>
      </c>
      <c r="K263" s="25" t="str">
        <f t="shared" si="42"/>
        <v>1</v>
      </c>
      <c r="L263" s="25" t="str">
        <f t="shared" si="37"/>
        <v>0</v>
      </c>
      <c r="M263" s="25" t="str">
        <f t="shared" si="38"/>
        <v>0</v>
      </c>
      <c r="N263" s="25" t="str">
        <f t="shared" si="39"/>
        <v>0</v>
      </c>
      <c r="O263" s="25">
        <f t="shared" si="40"/>
        <v>0.5</v>
      </c>
      <c r="P263" s="25">
        <f t="shared" si="41"/>
        <v>1.5</v>
      </c>
      <c r="Q263" s="25">
        <v>94</v>
      </c>
    </row>
    <row r="264" spans="1:17" x14ac:dyDescent="0.15">
      <c r="A264" s="22" t="s">
        <v>492</v>
      </c>
      <c r="B264" s="22" t="s">
        <v>493</v>
      </c>
      <c r="C264" s="22" t="s">
        <v>511</v>
      </c>
      <c r="D264" s="23">
        <v>0.01</v>
      </c>
      <c r="E264" s="24">
        <v>0</v>
      </c>
      <c r="F264" s="24">
        <v>0</v>
      </c>
      <c r="G264" s="24">
        <v>0</v>
      </c>
      <c r="H264" s="25">
        <v>0</v>
      </c>
      <c r="I264" s="25" t="str">
        <f t="shared" si="35"/>
        <v>0</v>
      </c>
      <c r="J264" s="25" t="str">
        <f t="shared" si="36"/>
        <v>0</v>
      </c>
      <c r="K264" s="25">
        <v>1</v>
      </c>
      <c r="L264" s="25" t="str">
        <f t="shared" si="37"/>
        <v>0</v>
      </c>
      <c r="M264" s="25" t="str">
        <f t="shared" si="38"/>
        <v>0</v>
      </c>
      <c r="N264" s="25" t="str">
        <f t="shared" si="39"/>
        <v>0</v>
      </c>
      <c r="O264" s="25">
        <f t="shared" si="40"/>
        <v>0.5</v>
      </c>
      <c r="P264" s="25">
        <f t="shared" si="41"/>
        <v>1.5</v>
      </c>
      <c r="Q264" s="25">
        <v>94</v>
      </c>
    </row>
    <row r="265" spans="1:17" x14ac:dyDescent="0.15">
      <c r="A265" s="22" t="s">
        <v>492</v>
      </c>
      <c r="B265" s="22" t="s">
        <v>493</v>
      </c>
      <c r="C265" s="22" t="s">
        <v>512</v>
      </c>
      <c r="D265" s="23">
        <v>0.01</v>
      </c>
      <c r="E265" s="24">
        <v>0</v>
      </c>
      <c r="F265" s="24">
        <v>0</v>
      </c>
      <c r="G265" s="24">
        <v>0</v>
      </c>
      <c r="H265" s="25">
        <v>0</v>
      </c>
      <c r="I265" s="25" t="str">
        <f t="shared" si="35"/>
        <v>0</v>
      </c>
      <c r="J265" s="25" t="str">
        <f t="shared" si="36"/>
        <v>0</v>
      </c>
      <c r="K265" s="25" t="str">
        <f t="shared" ref="K265:K276" si="43">IF(H265=0,"1",IF(H265=0.5,"3","6"))</f>
        <v>1</v>
      </c>
      <c r="L265" s="25" t="str">
        <f t="shared" si="37"/>
        <v>0</v>
      </c>
      <c r="M265" s="25" t="str">
        <f t="shared" si="38"/>
        <v>0</v>
      </c>
      <c r="N265" s="25" t="str">
        <f t="shared" si="39"/>
        <v>0</v>
      </c>
      <c r="O265" s="25">
        <f t="shared" si="40"/>
        <v>0.5</v>
      </c>
      <c r="P265" s="25">
        <f t="shared" si="41"/>
        <v>1.5</v>
      </c>
      <c r="Q265" s="25">
        <v>94</v>
      </c>
    </row>
    <row r="266" spans="1:17" x14ac:dyDescent="0.15">
      <c r="A266" s="22" t="s">
        <v>492</v>
      </c>
      <c r="B266" s="22" t="s">
        <v>493</v>
      </c>
      <c r="C266" s="22" t="s">
        <v>1047</v>
      </c>
      <c r="D266" s="23">
        <v>0.01</v>
      </c>
      <c r="E266" s="24">
        <v>0</v>
      </c>
      <c r="F266" s="24">
        <v>0</v>
      </c>
      <c r="G266" s="24">
        <v>0</v>
      </c>
      <c r="H266" s="25">
        <v>0</v>
      </c>
      <c r="I266" s="25" t="str">
        <f t="shared" si="35"/>
        <v>0</v>
      </c>
      <c r="J266" s="25" t="str">
        <f t="shared" si="36"/>
        <v>0</v>
      </c>
      <c r="K266" s="25" t="str">
        <f t="shared" si="43"/>
        <v>1</v>
      </c>
      <c r="L266" s="25" t="str">
        <f t="shared" si="37"/>
        <v>0</v>
      </c>
      <c r="M266" s="25" t="str">
        <f t="shared" si="38"/>
        <v>0</v>
      </c>
      <c r="N266" s="25" t="str">
        <f t="shared" si="39"/>
        <v>0</v>
      </c>
      <c r="O266" s="25">
        <f t="shared" si="40"/>
        <v>0.5</v>
      </c>
      <c r="P266" s="25">
        <f t="shared" si="41"/>
        <v>1.5</v>
      </c>
      <c r="Q266" s="25">
        <v>94</v>
      </c>
    </row>
    <row r="267" spans="1:17" x14ac:dyDescent="0.15">
      <c r="A267" s="22" t="s">
        <v>492</v>
      </c>
      <c r="B267" s="22" t="s">
        <v>493</v>
      </c>
      <c r="C267" s="22" t="s">
        <v>506</v>
      </c>
      <c r="D267" s="23">
        <v>0.01</v>
      </c>
      <c r="E267" s="24">
        <v>0</v>
      </c>
      <c r="F267" s="24">
        <v>0</v>
      </c>
      <c r="G267" s="24">
        <v>0</v>
      </c>
      <c r="H267" s="25">
        <v>0</v>
      </c>
      <c r="I267" s="25" t="str">
        <f t="shared" si="35"/>
        <v>0</v>
      </c>
      <c r="J267" s="25" t="str">
        <f t="shared" si="36"/>
        <v>0</v>
      </c>
      <c r="K267" s="25" t="str">
        <f t="shared" si="43"/>
        <v>1</v>
      </c>
      <c r="L267" s="25" t="str">
        <f t="shared" si="37"/>
        <v>0</v>
      </c>
      <c r="M267" s="25" t="str">
        <f t="shared" si="38"/>
        <v>0</v>
      </c>
      <c r="N267" s="25" t="str">
        <f t="shared" si="39"/>
        <v>0</v>
      </c>
      <c r="O267" s="25">
        <f t="shared" si="40"/>
        <v>0.5</v>
      </c>
      <c r="P267" s="25">
        <f t="shared" si="41"/>
        <v>1.5</v>
      </c>
      <c r="Q267" s="25">
        <v>94</v>
      </c>
    </row>
    <row r="268" spans="1:17" x14ac:dyDescent="0.15">
      <c r="A268" s="22" t="s">
        <v>492</v>
      </c>
      <c r="B268" s="22" t="s">
        <v>493</v>
      </c>
      <c r="C268" s="22" t="s">
        <v>515</v>
      </c>
      <c r="D268" s="23">
        <v>0.01</v>
      </c>
      <c r="E268" s="24">
        <v>0</v>
      </c>
      <c r="F268" s="24">
        <v>0</v>
      </c>
      <c r="G268" s="24">
        <v>0</v>
      </c>
      <c r="H268" s="25">
        <v>0</v>
      </c>
      <c r="I268" s="25" t="str">
        <f t="shared" si="35"/>
        <v>0</v>
      </c>
      <c r="J268" s="25" t="str">
        <f t="shared" si="36"/>
        <v>0</v>
      </c>
      <c r="K268" s="25" t="str">
        <f t="shared" si="43"/>
        <v>1</v>
      </c>
      <c r="L268" s="25" t="str">
        <f t="shared" si="37"/>
        <v>0</v>
      </c>
      <c r="M268" s="25" t="str">
        <f t="shared" si="38"/>
        <v>0</v>
      </c>
      <c r="N268" s="25" t="str">
        <f t="shared" si="39"/>
        <v>0</v>
      </c>
      <c r="O268" s="25">
        <f t="shared" si="40"/>
        <v>0.5</v>
      </c>
      <c r="P268" s="25">
        <f t="shared" si="41"/>
        <v>1.5</v>
      </c>
      <c r="Q268" s="25">
        <v>94</v>
      </c>
    </row>
    <row r="269" spans="1:17" x14ac:dyDescent="0.15">
      <c r="A269" s="22" t="s">
        <v>492</v>
      </c>
      <c r="B269" s="22" t="s">
        <v>493</v>
      </c>
      <c r="C269" s="22" t="s">
        <v>1048</v>
      </c>
      <c r="D269" s="23">
        <v>0.01</v>
      </c>
      <c r="E269" s="24">
        <v>0</v>
      </c>
      <c r="F269" s="24">
        <v>0</v>
      </c>
      <c r="G269" s="24">
        <v>0</v>
      </c>
      <c r="H269" s="25">
        <v>0</v>
      </c>
      <c r="I269" s="25" t="str">
        <f t="shared" si="35"/>
        <v>0</v>
      </c>
      <c r="J269" s="25" t="str">
        <f t="shared" si="36"/>
        <v>0</v>
      </c>
      <c r="K269" s="25" t="str">
        <f t="shared" si="43"/>
        <v>1</v>
      </c>
      <c r="L269" s="25" t="str">
        <f t="shared" si="37"/>
        <v>0</v>
      </c>
      <c r="M269" s="25" t="str">
        <f t="shared" si="38"/>
        <v>0</v>
      </c>
      <c r="N269" s="25" t="str">
        <f t="shared" si="39"/>
        <v>0</v>
      </c>
      <c r="O269" s="25">
        <f t="shared" si="40"/>
        <v>0.5</v>
      </c>
      <c r="P269" s="25">
        <f t="shared" si="41"/>
        <v>1.5</v>
      </c>
      <c r="Q269" s="25">
        <v>94</v>
      </c>
    </row>
    <row r="270" spans="1:17" x14ac:dyDescent="0.15">
      <c r="A270" s="22" t="s">
        <v>492</v>
      </c>
      <c r="B270" s="22" t="s">
        <v>493</v>
      </c>
      <c r="C270" s="22" t="s">
        <v>494</v>
      </c>
      <c r="D270" s="66">
        <v>0.01</v>
      </c>
      <c r="E270" s="24">
        <v>0</v>
      </c>
      <c r="F270" s="24">
        <v>0</v>
      </c>
      <c r="G270" s="24">
        <v>0</v>
      </c>
      <c r="H270" s="25">
        <v>0</v>
      </c>
      <c r="I270" s="25" t="str">
        <f t="shared" si="35"/>
        <v>0</v>
      </c>
      <c r="J270" s="25" t="str">
        <f t="shared" si="36"/>
        <v>0</v>
      </c>
      <c r="K270" s="25" t="str">
        <f t="shared" si="43"/>
        <v>1</v>
      </c>
      <c r="L270" s="25" t="str">
        <f t="shared" si="37"/>
        <v>0</v>
      </c>
      <c r="M270" s="25" t="str">
        <f t="shared" si="38"/>
        <v>0</v>
      </c>
      <c r="N270" s="25" t="str">
        <f t="shared" si="39"/>
        <v>0</v>
      </c>
      <c r="O270" s="25">
        <f t="shared" si="40"/>
        <v>0.5</v>
      </c>
      <c r="P270" s="25">
        <f t="shared" si="41"/>
        <v>1.5</v>
      </c>
      <c r="Q270" s="25">
        <v>94</v>
      </c>
    </row>
    <row r="271" spans="1:17" x14ac:dyDescent="0.15">
      <c r="A271" s="22" t="s">
        <v>492</v>
      </c>
      <c r="B271" s="22" t="s">
        <v>493</v>
      </c>
      <c r="C271" s="22" t="s">
        <v>505</v>
      </c>
      <c r="D271" s="66">
        <v>0.01</v>
      </c>
      <c r="E271" s="24">
        <v>0</v>
      </c>
      <c r="F271" s="24">
        <v>0</v>
      </c>
      <c r="G271" s="24">
        <v>0</v>
      </c>
      <c r="H271" s="25">
        <v>0</v>
      </c>
      <c r="I271" s="25" t="str">
        <f t="shared" si="35"/>
        <v>0</v>
      </c>
      <c r="J271" s="25" t="str">
        <f t="shared" si="36"/>
        <v>0</v>
      </c>
      <c r="K271" s="25" t="str">
        <f t="shared" si="43"/>
        <v>1</v>
      </c>
      <c r="L271" s="25" t="str">
        <f t="shared" si="37"/>
        <v>0</v>
      </c>
      <c r="M271" s="25" t="str">
        <f t="shared" si="38"/>
        <v>0</v>
      </c>
      <c r="N271" s="25" t="str">
        <f t="shared" si="39"/>
        <v>0</v>
      </c>
      <c r="O271" s="25">
        <f t="shared" si="40"/>
        <v>0.5</v>
      </c>
      <c r="P271" s="25">
        <f t="shared" si="41"/>
        <v>1.5</v>
      </c>
      <c r="Q271" s="25">
        <v>94</v>
      </c>
    </row>
    <row r="272" spans="1:17" ht="14" x14ac:dyDescent="0.15">
      <c r="A272" s="60" t="s">
        <v>445</v>
      </c>
      <c r="B272" s="22" t="s">
        <v>466</v>
      </c>
      <c r="C272" s="22" t="s">
        <v>1049</v>
      </c>
      <c r="D272" s="23">
        <v>0.01</v>
      </c>
      <c r="E272" s="41">
        <v>0</v>
      </c>
      <c r="F272" s="24">
        <v>0</v>
      </c>
      <c r="G272" s="24">
        <v>0</v>
      </c>
      <c r="H272" s="25">
        <v>0</v>
      </c>
      <c r="I272" s="25" t="str">
        <f t="shared" si="35"/>
        <v>0</v>
      </c>
      <c r="J272" s="25" t="str">
        <f t="shared" si="36"/>
        <v>0</v>
      </c>
      <c r="K272" s="25" t="str">
        <f t="shared" si="43"/>
        <v>1</v>
      </c>
      <c r="L272" s="25" t="str">
        <f t="shared" si="37"/>
        <v>0</v>
      </c>
      <c r="M272" s="25" t="str">
        <f t="shared" si="38"/>
        <v>0</v>
      </c>
      <c r="N272" s="25" t="str">
        <f t="shared" si="39"/>
        <v>0</v>
      </c>
      <c r="O272" s="25">
        <f t="shared" si="40"/>
        <v>0.5</v>
      </c>
      <c r="P272" s="25">
        <f t="shared" si="41"/>
        <v>1.5</v>
      </c>
      <c r="Q272" s="25">
        <v>94</v>
      </c>
    </row>
    <row r="273" spans="1:17" ht="14" x14ac:dyDescent="0.15">
      <c r="A273" s="60" t="s">
        <v>445</v>
      </c>
      <c r="B273" s="22" t="s">
        <v>466</v>
      </c>
      <c r="C273" s="22" t="s">
        <v>1050</v>
      </c>
      <c r="D273" s="23">
        <v>0.01</v>
      </c>
      <c r="E273" s="41">
        <v>0</v>
      </c>
      <c r="F273" s="24">
        <v>0</v>
      </c>
      <c r="G273" s="24">
        <v>0</v>
      </c>
      <c r="H273" s="25">
        <v>0</v>
      </c>
      <c r="I273" s="25" t="str">
        <f t="shared" si="35"/>
        <v>0</v>
      </c>
      <c r="J273" s="25" t="str">
        <f t="shared" si="36"/>
        <v>0</v>
      </c>
      <c r="K273" s="25" t="str">
        <f t="shared" si="43"/>
        <v>1</v>
      </c>
      <c r="L273" s="25" t="str">
        <f t="shared" si="37"/>
        <v>0</v>
      </c>
      <c r="M273" s="25" t="str">
        <f t="shared" si="38"/>
        <v>0</v>
      </c>
      <c r="N273" s="25" t="str">
        <f t="shared" si="39"/>
        <v>0</v>
      </c>
      <c r="O273" s="25">
        <f t="shared" si="40"/>
        <v>0.5</v>
      </c>
      <c r="P273" s="25">
        <f t="shared" si="41"/>
        <v>1.5</v>
      </c>
      <c r="Q273" s="25">
        <v>94</v>
      </c>
    </row>
    <row r="274" spans="1:17" x14ac:dyDescent="0.15">
      <c r="A274" s="24" t="s">
        <v>400</v>
      </c>
      <c r="B274" s="24" t="s">
        <v>414</v>
      </c>
      <c r="C274" s="24" t="s">
        <v>439</v>
      </c>
      <c r="D274" s="23">
        <v>0.01</v>
      </c>
      <c r="E274" s="24">
        <v>0</v>
      </c>
      <c r="F274" s="24">
        <v>0</v>
      </c>
      <c r="G274" s="24">
        <v>0</v>
      </c>
      <c r="H274" s="25">
        <v>0</v>
      </c>
      <c r="I274" s="25" t="str">
        <f t="shared" si="35"/>
        <v>0</v>
      </c>
      <c r="J274" s="25" t="str">
        <f t="shared" si="36"/>
        <v>0</v>
      </c>
      <c r="K274" s="25" t="str">
        <f t="shared" si="43"/>
        <v>1</v>
      </c>
      <c r="L274" s="25" t="str">
        <f t="shared" si="37"/>
        <v>0</v>
      </c>
      <c r="M274" s="25" t="str">
        <f t="shared" si="38"/>
        <v>0</v>
      </c>
      <c r="N274" s="25" t="str">
        <f t="shared" si="39"/>
        <v>0</v>
      </c>
      <c r="O274" s="25">
        <f t="shared" si="40"/>
        <v>0.5</v>
      </c>
      <c r="P274" s="25">
        <f t="shared" si="41"/>
        <v>1.5</v>
      </c>
      <c r="Q274" s="25">
        <v>94</v>
      </c>
    </row>
    <row r="275" spans="1:17" x14ac:dyDescent="0.15">
      <c r="A275" s="24" t="s">
        <v>400</v>
      </c>
      <c r="B275" s="24" t="s">
        <v>414</v>
      </c>
      <c r="C275" s="24" t="s">
        <v>1051</v>
      </c>
      <c r="D275" s="23">
        <v>0.01</v>
      </c>
      <c r="E275" s="24">
        <v>0</v>
      </c>
      <c r="F275" s="24">
        <v>0</v>
      </c>
      <c r="G275" s="24">
        <v>0</v>
      </c>
      <c r="H275" s="25">
        <v>0</v>
      </c>
      <c r="I275" s="25" t="str">
        <f t="shared" si="35"/>
        <v>0</v>
      </c>
      <c r="J275" s="25" t="str">
        <f t="shared" si="36"/>
        <v>0</v>
      </c>
      <c r="K275" s="25" t="str">
        <f t="shared" si="43"/>
        <v>1</v>
      </c>
      <c r="L275" s="25" t="str">
        <f t="shared" si="37"/>
        <v>0</v>
      </c>
      <c r="M275" s="25" t="str">
        <f t="shared" si="38"/>
        <v>0</v>
      </c>
      <c r="N275" s="25" t="str">
        <f t="shared" si="39"/>
        <v>0</v>
      </c>
      <c r="O275" s="25">
        <f t="shared" si="40"/>
        <v>0.5</v>
      </c>
      <c r="P275" s="25">
        <f t="shared" si="41"/>
        <v>1.5</v>
      </c>
      <c r="Q275" s="25">
        <v>94</v>
      </c>
    </row>
    <row r="276" spans="1:17" x14ac:dyDescent="0.15">
      <c r="A276" s="22" t="s">
        <v>400</v>
      </c>
      <c r="B276" s="22" t="s">
        <v>414</v>
      </c>
      <c r="C276" s="22" t="s">
        <v>438</v>
      </c>
      <c r="D276" s="23">
        <v>0.01</v>
      </c>
      <c r="E276" s="24">
        <v>0</v>
      </c>
      <c r="F276" s="24">
        <v>0</v>
      </c>
      <c r="G276" s="24">
        <v>0</v>
      </c>
      <c r="H276" s="25">
        <v>0</v>
      </c>
      <c r="I276" s="25" t="str">
        <f t="shared" si="35"/>
        <v>0</v>
      </c>
      <c r="J276" s="25" t="str">
        <f t="shared" si="36"/>
        <v>0</v>
      </c>
      <c r="K276" s="25" t="str">
        <f t="shared" si="43"/>
        <v>1</v>
      </c>
      <c r="L276" s="25" t="str">
        <f t="shared" si="37"/>
        <v>0</v>
      </c>
      <c r="M276" s="25" t="str">
        <f t="shared" si="38"/>
        <v>0</v>
      </c>
      <c r="N276" s="25" t="str">
        <f t="shared" si="39"/>
        <v>0</v>
      </c>
      <c r="O276" s="25">
        <f t="shared" si="40"/>
        <v>0.5</v>
      </c>
      <c r="P276" s="25">
        <f t="shared" si="41"/>
        <v>1.5</v>
      </c>
      <c r="Q276" s="25">
        <v>94</v>
      </c>
    </row>
    <row r="277" spans="1:17" x14ac:dyDescent="0.15">
      <c r="A277" s="22" t="s">
        <v>400</v>
      </c>
      <c r="B277" s="22" t="s">
        <v>414</v>
      </c>
      <c r="C277" s="22" t="s">
        <v>444</v>
      </c>
      <c r="D277" s="23">
        <v>0.01</v>
      </c>
      <c r="E277" s="24">
        <v>0</v>
      </c>
      <c r="F277" s="24">
        <v>0</v>
      </c>
      <c r="G277" s="24">
        <v>0</v>
      </c>
      <c r="H277" s="25">
        <v>0</v>
      </c>
      <c r="I277" s="25" t="str">
        <f t="shared" si="35"/>
        <v>0</v>
      </c>
      <c r="J277" s="25" t="str">
        <f t="shared" si="36"/>
        <v>0</v>
      </c>
      <c r="K277" s="25">
        <v>1</v>
      </c>
      <c r="L277" s="25" t="str">
        <f t="shared" si="37"/>
        <v>0</v>
      </c>
      <c r="M277" s="25" t="str">
        <f t="shared" si="38"/>
        <v>0</v>
      </c>
      <c r="N277" s="25" t="str">
        <f t="shared" si="39"/>
        <v>0</v>
      </c>
      <c r="O277" s="25">
        <f t="shared" si="40"/>
        <v>0.5</v>
      </c>
      <c r="P277" s="25">
        <f t="shared" si="41"/>
        <v>1.5</v>
      </c>
      <c r="Q277" s="25">
        <v>94</v>
      </c>
    </row>
    <row r="278" spans="1:17" x14ac:dyDescent="0.15">
      <c r="A278" s="22" t="s">
        <v>400</v>
      </c>
      <c r="B278" s="22" t="s">
        <v>401</v>
      </c>
      <c r="C278" s="22" t="s">
        <v>1052</v>
      </c>
      <c r="D278" s="23">
        <v>0.01</v>
      </c>
      <c r="E278" s="24">
        <v>0</v>
      </c>
      <c r="F278" s="24">
        <v>0</v>
      </c>
      <c r="G278" s="24">
        <v>0</v>
      </c>
      <c r="H278" s="25">
        <v>0</v>
      </c>
      <c r="I278" s="25" t="str">
        <f t="shared" si="35"/>
        <v>0</v>
      </c>
      <c r="J278" s="25" t="str">
        <f t="shared" si="36"/>
        <v>0</v>
      </c>
      <c r="K278" s="25" t="str">
        <f t="shared" ref="K278:K341" si="44">IF(H278=0,"1",IF(H278=0.5,"3","6"))</f>
        <v>1</v>
      </c>
      <c r="L278" s="25" t="str">
        <f t="shared" si="37"/>
        <v>0</v>
      </c>
      <c r="M278" s="25" t="str">
        <f t="shared" si="38"/>
        <v>0</v>
      </c>
      <c r="N278" s="25" t="str">
        <f t="shared" si="39"/>
        <v>0</v>
      </c>
      <c r="O278" s="25">
        <f t="shared" si="40"/>
        <v>0.5</v>
      </c>
      <c r="P278" s="25">
        <f t="shared" si="41"/>
        <v>1.5</v>
      </c>
      <c r="Q278" s="25">
        <v>94</v>
      </c>
    </row>
    <row r="279" spans="1:17" x14ac:dyDescent="0.15">
      <c r="A279" s="24" t="s">
        <v>400</v>
      </c>
      <c r="B279" s="24" t="s">
        <v>414</v>
      </c>
      <c r="C279" s="24" t="s">
        <v>419</v>
      </c>
      <c r="D279" s="66">
        <v>0.01</v>
      </c>
      <c r="E279" s="24">
        <v>0</v>
      </c>
      <c r="F279" s="24">
        <v>0</v>
      </c>
      <c r="G279" s="24">
        <v>0</v>
      </c>
      <c r="H279" s="25">
        <v>0</v>
      </c>
      <c r="I279" s="25" t="str">
        <f t="shared" si="35"/>
        <v>0</v>
      </c>
      <c r="J279" s="25" t="str">
        <f t="shared" si="36"/>
        <v>0</v>
      </c>
      <c r="K279" s="25" t="str">
        <f t="shared" si="44"/>
        <v>1</v>
      </c>
      <c r="L279" s="25" t="str">
        <f t="shared" si="37"/>
        <v>0</v>
      </c>
      <c r="M279" s="25" t="str">
        <f t="shared" si="38"/>
        <v>0</v>
      </c>
      <c r="N279" s="25" t="str">
        <f t="shared" si="39"/>
        <v>0</v>
      </c>
      <c r="O279" s="25">
        <f t="shared" si="40"/>
        <v>0.5</v>
      </c>
      <c r="P279" s="25">
        <f t="shared" si="41"/>
        <v>1.5</v>
      </c>
      <c r="Q279" s="25">
        <v>94</v>
      </c>
    </row>
    <row r="280" spans="1:17" x14ac:dyDescent="0.15">
      <c r="A280" s="22" t="s">
        <v>400</v>
      </c>
      <c r="B280" s="22" t="s">
        <v>414</v>
      </c>
      <c r="C280" s="22" t="s">
        <v>439</v>
      </c>
      <c r="D280" s="23">
        <v>0.01</v>
      </c>
      <c r="E280" s="24">
        <v>0</v>
      </c>
      <c r="F280" s="24">
        <v>0</v>
      </c>
      <c r="G280" s="24">
        <v>0</v>
      </c>
      <c r="H280" s="25">
        <v>0</v>
      </c>
      <c r="I280" s="25" t="str">
        <f t="shared" si="35"/>
        <v>0</v>
      </c>
      <c r="J280" s="25" t="str">
        <f t="shared" si="36"/>
        <v>0</v>
      </c>
      <c r="K280" s="25" t="str">
        <f t="shared" si="44"/>
        <v>1</v>
      </c>
      <c r="L280" s="25" t="str">
        <f t="shared" si="37"/>
        <v>0</v>
      </c>
      <c r="M280" s="25" t="str">
        <f t="shared" si="38"/>
        <v>0</v>
      </c>
      <c r="N280" s="25" t="str">
        <f t="shared" si="39"/>
        <v>0</v>
      </c>
      <c r="O280" s="25">
        <f t="shared" si="40"/>
        <v>0.5</v>
      </c>
      <c r="P280" s="25">
        <f t="shared" si="41"/>
        <v>1.5</v>
      </c>
      <c r="Q280" s="25">
        <v>94</v>
      </c>
    </row>
    <row r="281" spans="1:17" x14ac:dyDescent="0.15">
      <c r="A281" s="22" t="s">
        <v>400</v>
      </c>
      <c r="B281" s="22" t="s">
        <v>414</v>
      </c>
      <c r="C281" s="22" t="s">
        <v>430</v>
      </c>
      <c r="D281" s="23">
        <v>0.01</v>
      </c>
      <c r="E281" s="24">
        <v>0</v>
      </c>
      <c r="F281" s="24">
        <v>0</v>
      </c>
      <c r="G281" s="24">
        <v>0</v>
      </c>
      <c r="H281" s="25">
        <v>0</v>
      </c>
      <c r="I281" s="25" t="str">
        <f t="shared" si="35"/>
        <v>0</v>
      </c>
      <c r="J281" s="25" t="str">
        <f t="shared" si="36"/>
        <v>0</v>
      </c>
      <c r="K281" s="25" t="str">
        <f t="shared" si="44"/>
        <v>1</v>
      </c>
      <c r="L281" s="25" t="str">
        <f t="shared" si="37"/>
        <v>0</v>
      </c>
      <c r="M281" s="25" t="str">
        <f t="shared" si="38"/>
        <v>0</v>
      </c>
      <c r="N281" s="25" t="str">
        <f t="shared" si="39"/>
        <v>0</v>
      </c>
      <c r="O281" s="25">
        <f t="shared" si="40"/>
        <v>0.5</v>
      </c>
      <c r="P281" s="25">
        <f t="shared" si="41"/>
        <v>1.5</v>
      </c>
      <c r="Q281" s="25">
        <v>94</v>
      </c>
    </row>
    <row r="282" spans="1:17" x14ac:dyDescent="0.15">
      <c r="A282" s="22" t="s">
        <v>400</v>
      </c>
      <c r="B282" s="22" t="s">
        <v>414</v>
      </c>
      <c r="C282" s="22" t="s">
        <v>415</v>
      </c>
      <c r="D282" s="23">
        <v>0.01</v>
      </c>
      <c r="E282" s="50">
        <v>0</v>
      </c>
      <c r="F282" s="50">
        <v>0</v>
      </c>
      <c r="G282" s="50">
        <v>0</v>
      </c>
      <c r="H282" s="25">
        <v>0</v>
      </c>
      <c r="I282" s="25" t="str">
        <f t="shared" si="35"/>
        <v>0</v>
      </c>
      <c r="J282" s="25" t="str">
        <f t="shared" si="36"/>
        <v>0</v>
      </c>
      <c r="K282" s="25" t="str">
        <f t="shared" si="44"/>
        <v>1</v>
      </c>
      <c r="L282" s="25" t="str">
        <f t="shared" si="37"/>
        <v>0</v>
      </c>
      <c r="M282" s="25" t="str">
        <f t="shared" si="38"/>
        <v>0</v>
      </c>
      <c r="N282" s="25" t="str">
        <f t="shared" si="39"/>
        <v>0</v>
      </c>
      <c r="O282" s="25">
        <f t="shared" si="40"/>
        <v>0.5</v>
      </c>
      <c r="P282" s="25">
        <f t="shared" si="41"/>
        <v>1.5</v>
      </c>
      <c r="Q282" s="25">
        <v>94</v>
      </c>
    </row>
    <row r="283" spans="1:17" ht="15" x14ac:dyDescent="0.15">
      <c r="A283" s="43" t="s">
        <v>153</v>
      </c>
      <c r="B283" s="43" t="s">
        <v>154</v>
      </c>
      <c r="C283" s="43" t="s">
        <v>175</v>
      </c>
      <c r="D283" s="44">
        <v>0.01</v>
      </c>
      <c r="E283" s="43">
        <v>0</v>
      </c>
      <c r="F283" s="43">
        <v>0</v>
      </c>
      <c r="G283" s="43">
        <v>0</v>
      </c>
      <c r="H283" s="45">
        <v>0</v>
      </c>
      <c r="I283" s="46" t="str">
        <f t="shared" si="35"/>
        <v>0</v>
      </c>
      <c r="J283" s="46" t="str">
        <f t="shared" si="36"/>
        <v>0</v>
      </c>
      <c r="K283" s="46" t="str">
        <f t="shared" si="44"/>
        <v>1</v>
      </c>
      <c r="L283" s="46" t="str">
        <f t="shared" si="37"/>
        <v>0</v>
      </c>
      <c r="M283" s="46" t="str">
        <f t="shared" si="38"/>
        <v>0</v>
      </c>
      <c r="N283" s="46" t="str">
        <f t="shared" si="39"/>
        <v>0</v>
      </c>
      <c r="O283" s="46">
        <f t="shared" si="40"/>
        <v>0.5</v>
      </c>
      <c r="P283" s="46">
        <f t="shared" si="41"/>
        <v>1.5</v>
      </c>
      <c r="Q283" s="25">
        <v>94</v>
      </c>
    </row>
    <row r="284" spans="1:17" ht="15" x14ac:dyDescent="0.15">
      <c r="A284" s="43" t="s">
        <v>153</v>
      </c>
      <c r="B284" s="43" t="s">
        <v>154</v>
      </c>
      <c r="C284" s="43" t="s">
        <v>1053</v>
      </c>
      <c r="D284" s="44">
        <v>0.01</v>
      </c>
      <c r="E284" s="43">
        <v>0</v>
      </c>
      <c r="F284" s="43">
        <v>0</v>
      </c>
      <c r="G284" s="43">
        <v>0</v>
      </c>
      <c r="H284" s="45">
        <v>0</v>
      </c>
      <c r="I284" s="46" t="str">
        <f t="shared" si="35"/>
        <v>0</v>
      </c>
      <c r="J284" s="46" t="str">
        <f t="shared" si="36"/>
        <v>0</v>
      </c>
      <c r="K284" s="46" t="str">
        <f t="shared" si="44"/>
        <v>1</v>
      </c>
      <c r="L284" s="46" t="str">
        <f t="shared" si="37"/>
        <v>0</v>
      </c>
      <c r="M284" s="46" t="str">
        <f t="shared" si="38"/>
        <v>0</v>
      </c>
      <c r="N284" s="46" t="str">
        <f t="shared" si="39"/>
        <v>0</v>
      </c>
      <c r="O284" s="46">
        <f t="shared" si="40"/>
        <v>0.5</v>
      </c>
      <c r="P284" s="46">
        <f t="shared" si="41"/>
        <v>1.5</v>
      </c>
      <c r="Q284" s="25">
        <v>94</v>
      </c>
    </row>
    <row r="285" spans="1:17" ht="15" x14ac:dyDescent="0.15">
      <c r="A285" s="43" t="s">
        <v>153</v>
      </c>
      <c r="B285" s="43" t="s">
        <v>154</v>
      </c>
      <c r="C285" s="43" t="s">
        <v>1054</v>
      </c>
      <c r="D285" s="44">
        <v>0.01</v>
      </c>
      <c r="E285" s="43">
        <v>0</v>
      </c>
      <c r="F285" s="43">
        <v>0</v>
      </c>
      <c r="G285" s="43">
        <v>0</v>
      </c>
      <c r="H285" s="45">
        <v>0</v>
      </c>
      <c r="I285" s="46" t="str">
        <f t="shared" si="35"/>
        <v>0</v>
      </c>
      <c r="J285" s="46" t="str">
        <f t="shared" si="36"/>
        <v>0</v>
      </c>
      <c r="K285" s="46" t="str">
        <f t="shared" si="44"/>
        <v>1</v>
      </c>
      <c r="L285" s="46" t="str">
        <f t="shared" si="37"/>
        <v>0</v>
      </c>
      <c r="M285" s="46" t="str">
        <f t="shared" si="38"/>
        <v>0</v>
      </c>
      <c r="N285" s="46" t="str">
        <f t="shared" si="39"/>
        <v>0</v>
      </c>
      <c r="O285" s="46">
        <f t="shared" si="40"/>
        <v>0.5</v>
      </c>
      <c r="P285" s="46">
        <f t="shared" si="41"/>
        <v>1.5</v>
      </c>
      <c r="Q285" s="25">
        <v>94</v>
      </c>
    </row>
    <row r="286" spans="1:17" ht="15" x14ac:dyDescent="0.15">
      <c r="A286" s="43" t="s">
        <v>9</v>
      </c>
      <c r="B286" s="43" t="s">
        <v>9</v>
      </c>
      <c r="C286" s="43" t="s">
        <v>1055</v>
      </c>
      <c r="D286" s="44">
        <v>0.01</v>
      </c>
      <c r="E286" s="43">
        <v>0</v>
      </c>
      <c r="F286" s="43">
        <v>0</v>
      </c>
      <c r="G286" s="43">
        <v>0</v>
      </c>
      <c r="H286" s="45">
        <v>0</v>
      </c>
      <c r="I286" s="46" t="str">
        <f t="shared" si="35"/>
        <v>0</v>
      </c>
      <c r="J286" s="46" t="str">
        <f t="shared" si="36"/>
        <v>0</v>
      </c>
      <c r="K286" s="46" t="str">
        <f t="shared" si="44"/>
        <v>1</v>
      </c>
      <c r="L286" s="46" t="str">
        <f t="shared" si="37"/>
        <v>0</v>
      </c>
      <c r="M286" s="46" t="str">
        <f t="shared" si="38"/>
        <v>0</v>
      </c>
      <c r="N286" s="46" t="str">
        <f t="shared" si="39"/>
        <v>0</v>
      </c>
      <c r="O286" s="46">
        <f t="shared" si="40"/>
        <v>0.5</v>
      </c>
      <c r="P286" s="46">
        <f t="shared" si="41"/>
        <v>1.5</v>
      </c>
      <c r="Q286" s="25">
        <v>94</v>
      </c>
    </row>
    <row r="287" spans="1:17" ht="15" x14ac:dyDescent="0.15">
      <c r="A287" s="43" t="s">
        <v>9</v>
      </c>
      <c r="B287" s="43" t="s">
        <v>9</v>
      </c>
      <c r="C287" s="43" t="s">
        <v>1056</v>
      </c>
      <c r="D287" s="44">
        <v>0.01</v>
      </c>
      <c r="E287" s="43">
        <v>0</v>
      </c>
      <c r="F287" s="43">
        <v>0</v>
      </c>
      <c r="G287" s="43">
        <v>0</v>
      </c>
      <c r="H287" s="45">
        <v>0</v>
      </c>
      <c r="I287" s="46" t="str">
        <f t="shared" si="35"/>
        <v>0</v>
      </c>
      <c r="J287" s="46" t="str">
        <f t="shared" si="36"/>
        <v>0</v>
      </c>
      <c r="K287" s="46" t="str">
        <f t="shared" si="44"/>
        <v>1</v>
      </c>
      <c r="L287" s="46" t="str">
        <f t="shared" si="37"/>
        <v>0</v>
      </c>
      <c r="M287" s="46" t="str">
        <f t="shared" si="38"/>
        <v>0</v>
      </c>
      <c r="N287" s="46" t="str">
        <f t="shared" si="39"/>
        <v>0</v>
      </c>
      <c r="O287" s="46">
        <f t="shared" si="40"/>
        <v>0.5</v>
      </c>
      <c r="P287" s="46">
        <f t="shared" si="41"/>
        <v>1.5</v>
      </c>
      <c r="Q287" s="25">
        <v>94</v>
      </c>
    </row>
    <row r="288" spans="1:17" ht="15" x14ac:dyDescent="0.15">
      <c r="A288" s="43" t="s">
        <v>9</v>
      </c>
      <c r="B288" s="43" t="s">
        <v>9</v>
      </c>
      <c r="C288" s="43" t="s">
        <v>1057</v>
      </c>
      <c r="D288" s="44">
        <v>0.01</v>
      </c>
      <c r="E288" s="43">
        <v>0</v>
      </c>
      <c r="F288" s="43">
        <v>0</v>
      </c>
      <c r="G288" s="43">
        <v>0</v>
      </c>
      <c r="H288" s="45">
        <v>0</v>
      </c>
      <c r="I288" s="46" t="str">
        <f t="shared" si="35"/>
        <v>0</v>
      </c>
      <c r="J288" s="46" t="str">
        <f t="shared" si="36"/>
        <v>0</v>
      </c>
      <c r="K288" s="46" t="str">
        <f t="shared" si="44"/>
        <v>1</v>
      </c>
      <c r="L288" s="46" t="str">
        <f t="shared" si="37"/>
        <v>0</v>
      </c>
      <c r="M288" s="46" t="str">
        <f t="shared" si="38"/>
        <v>0</v>
      </c>
      <c r="N288" s="46" t="str">
        <f t="shared" si="39"/>
        <v>0</v>
      </c>
      <c r="O288" s="46">
        <f t="shared" si="40"/>
        <v>0.5</v>
      </c>
      <c r="P288" s="46">
        <f t="shared" si="41"/>
        <v>1.5</v>
      </c>
      <c r="Q288" s="25">
        <v>94</v>
      </c>
    </row>
    <row r="289" spans="1:17" x14ac:dyDescent="0.15">
      <c r="A289" s="22" t="s">
        <v>819</v>
      </c>
      <c r="B289" s="22" t="s">
        <v>819</v>
      </c>
      <c r="C289" s="22" t="s">
        <v>1058</v>
      </c>
      <c r="D289" s="23">
        <v>0</v>
      </c>
      <c r="E289" s="24">
        <v>0</v>
      </c>
      <c r="F289" s="24">
        <v>0</v>
      </c>
      <c r="G289" s="24">
        <v>0</v>
      </c>
      <c r="H289" s="25">
        <v>0</v>
      </c>
      <c r="I289" s="25" t="str">
        <f t="shared" si="35"/>
        <v>0</v>
      </c>
      <c r="J289" s="25" t="str">
        <f t="shared" si="36"/>
        <v>0</v>
      </c>
      <c r="K289" s="25" t="str">
        <f t="shared" si="44"/>
        <v>1</v>
      </c>
      <c r="L289" s="25" t="str">
        <f t="shared" si="37"/>
        <v>0</v>
      </c>
      <c r="M289" s="25" t="str">
        <f t="shared" si="38"/>
        <v>0</v>
      </c>
      <c r="N289" s="25" t="str">
        <f t="shared" si="39"/>
        <v>0</v>
      </c>
      <c r="O289" s="25">
        <f t="shared" si="40"/>
        <v>0</v>
      </c>
      <c r="P289" s="25">
        <f t="shared" si="41"/>
        <v>1</v>
      </c>
      <c r="Q289" s="25">
        <v>95</v>
      </c>
    </row>
    <row r="290" spans="1:17" x14ac:dyDescent="0.15">
      <c r="A290" s="22" t="s">
        <v>819</v>
      </c>
      <c r="B290" s="22" t="s">
        <v>819</v>
      </c>
      <c r="C290" s="22" t="s">
        <v>1059</v>
      </c>
      <c r="D290" s="23">
        <v>0</v>
      </c>
      <c r="E290" s="24">
        <v>0</v>
      </c>
      <c r="F290" s="24">
        <v>0</v>
      </c>
      <c r="G290" s="24">
        <v>0</v>
      </c>
      <c r="H290" s="25">
        <v>0</v>
      </c>
      <c r="I290" s="25" t="str">
        <f t="shared" si="35"/>
        <v>0</v>
      </c>
      <c r="J290" s="25" t="str">
        <f t="shared" si="36"/>
        <v>0</v>
      </c>
      <c r="K290" s="25" t="str">
        <f t="shared" si="44"/>
        <v>1</v>
      </c>
      <c r="L290" s="25" t="str">
        <f t="shared" si="37"/>
        <v>0</v>
      </c>
      <c r="M290" s="25" t="str">
        <f t="shared" si="38"/>
        <v>0</v>
      </c>
      <c r="N290" s="25" t="str">
        <f t="shared" si="39"/>
        <v>0</v>
      </c>
      <c r="O290" s="25">
        <f t="shared" si="40"/>
        <v>0</v>
      </c>
      <c r="P290" s="25">
        <f t="shared" si="41"/>
        <v>1</v>
      </c>
      <c r="Q290" s="25">
        <v>95</v>
      </c>
    </row>
    <row r="291" spans="1:17" x14ac:dyDescent="0.15">
      <c r="A291" s="22" t="s">
        <v>819</v>
      </c>
      <c r="B291" s="22" t="s">
        <v>819</v>
      </c>
      <c r="C291" s="22" t="s">
        <v>1060</v>
      </c>
      <c r="D291" s="23">
        <v>0</v>
      </c>
      <c r="E291" s="24">
        <v>0</v>
      </c>
      <c r="F291" s="24">
        <v>0</v>
      </c>
      <c r="G291" s="24">
        <v>0</v>
      </c>
      <c r="H291" s="25">
        <v>0</v>
      </c>
      <c r="I291" s="25" t="str">
        <f t="shared" si="35"/>
        <v>0</v>
      </c>
      <c r="J291" s="25" t="str">
        <f t="shared" si="36"/>
        <v>0</v>
      </c>
      <c r="K291" s="25" t="str">
        <f t="shared" si="44"/>
        <v>1</v>
      </c>
      <c r="L291" s="25" t="str">
        <f t="shared" si="37"/>
        <v>0</v>
      </c>
      <c r="M291" s="25" t="str">
        <f t="shared" si="38"/>
        <v>0</v>
      </c>
      <c r="N291" s="25" t="str">
        <f t="shared" si="39"/>
        <v>0</v>
      </c>
      <c r="O291" s="25">
        <f t="shared" si="40"/>
        <v>0</v>
      </c>
      <c r="P291" s="25">
        <f t="shared" si="41"/>
        <v>1</v>
      </c>
      <c r="Q291" s="25">
        <v>95</v>
      </c>
    </row>
    <row r="292" spans="1:17" x14ac:dyDescent="0.15">
      <c r="A292" s="22" t="s">
        <v>819</v>
      </c>
      <c r="B292" s="22" t="s">
        <v>819</v>
      </c>
      <c r="C292" s="22" t="s">
        <v>1061</v>
      </c>
      <c r="D292" s="23">
        <v>0</v>
      </c>
      <c r="E292" s="24">
        <v>0</v>
      </c>
      <c r="F292" s="24">
        <v>0</v>
      </c>
      <c r="G292" s="24">
        <v>0</v>
      </c>
      <c r="H292" s="25">
        <v>0</v>
      </c>
      <c r="I292" s="25" t="str">
        <f t="shared" si="35"/>
        <v>0</v>
      </c>
      <c r="J292" s="25" t="str">
        <f t="shared" si="36"/>
        <v>0</v>
      </c>
      <c r="K292" s="25" t="str">
        <f t="shared" si="44"/>
        <v>1</v>
      </c>
      <c r="L292" s="25" t="str">
        <f t="shared" si="37"/>
        <v>0</v>
      </c>
      <c r="M292" s="25" t="str">
        <f t="shared" si="38"/>
        <v>0</v>
      </c>
      <c r="N292" s="25" t="str">
        <f t="shared" si="39"/>
        <v>0</v>
      </c>
      <c r="O292" s="25">
        <f t="shared" si="40"/>
        <v>0</v>
      </c>
      <c r="P292" s="25">
        <f t="shared" si="41"/>
        <v>1</v>
      </c>
      <c r="Q292" s="25">
        <v>95</v>
      </c>
    </row>
    <row r="293" spans="1:17" x14ac:dyDescent="0.15">
      <c r="A293" s="22" t="s">
        <v>819</v>
      </c>
      <c r="B293" s="22" t="s">
        <v>819</v>
      </c>
      <c r="C293" s="22" t="s">
        <v>1062</v>
      </c>
      <c r="D293" s="23">
        <v>0</v>
      </c>
      <c r="E293" s="24">
        <v>0</v>
      </c>
      <c r="F293" s="24">
        <v>0</v>
      </c>
      <c r="G293" s="24">
        <v>0</v>
      </c>
      <c r="H293" s="25">
        <v>0</v>
      </c>
      <c r="I293" s="25" t="str">
        <f t="shared" si="35"/>
        <v>0</v>
      </c>
      <c r="J293" s="25" t="str">
        <f t="shared" si="36"/>
        <v>0</v>
      </c>
      <c r="K293" s="25" t="str">
        <f t="shared" si="44"/>
        <v>1</v>
      </c>
      <c r="L293" s="25" t="str">
        <f t="shared" si="37"/>
        <v>0</v>
      </c>
      <c r="M293" s="25" t="str">
        <f t="shared" si="38"/>
        <v>0</v>
      </c>
      <c r="N293" s="25" t="str">
        <f t="shared" si="39"/>
        <v>0</v>
      </c>
      <c r="O293" s="25">
        <f t="shared" si="40"/>
        <v>0</v>
      </c>
      <c r="P293" s="25">
        <f t="shared" si="41"/>
        <v>1</v>
      </c>
      <c r="Q293" s="25">
        <v>95</v>
      </c>
    </row>
    <row r="294" spans="1:17" x14ac:dyDescent="0.15">
      <c r="A294" s="22" t="s">
        <v>819</v>
      </c>
      <c r="B294" s="22" t="s">
        <v>819</v>
      </c>
      <c r="C294" s="22" t="s">
        <v>1063</v>
      </c>
      <c r="D294" s="23">
        <v>0</v>
      </c>
      <c r="E294" s="24">
        <v>0</v>
      </c>
      <c r="F294" s="24">
        <v>0</v>
      </c>
      <c r="G294" s="24">
        <v>0</v>
      </c>
      <c r="H294" s="25">
        <v>0</v>
      </c>
      <c r="I294" s="25" t="str">
        <f t="shared" si="35"/>
        <v>0</v>
      </c>
      <c r="J294" s="25" t="str">
        <f t="shared" si="36"/>
        <v>0</v>
      </c>
      <c r="K294" s="25" t="str">
        <f t="shared" si="44"/>
        <v>1</v>
      </c>
      <c r="L294" s="25" t="str">
        <f t="shared" si="37"/>
        <v>0</v>
      </c>
      <c r="M294" s="25" t="str">
        <f t="shared" si="38"/>
        <v>0</v>
      </c>
      <c r="N294" s="25" t="str">
        <f t="shared" si="39"/>
        <v>0</v>
      </c>
      <c r="O294" s="25">
        <f t="shared" si="40"/>
        <v>0</v>
      </c>
      <c r="P294" s="25">
        <f t="shared" si="41"/>
        <v>1</v>
      </c>
      <c r="Q294" s="25">
        <v>95</v>
      </c>
    </row>
    <row r="295" spans="1:17" x14ac:dyDescent="0.15">
      <c r="A295" s="22" t="s">
        <v>819</v>
      </c>
      <c r="B295" s="22" t="s">
        <v>819</v>
      </c>
      <c r="C295" s="22" t="s">
        <v>1064</v>
      </c>
      <c r="D295" s="23">
        <v>0</v>
      </c>
      <c r="E295" s="24">
        <v>0</v>
      </c>
      <c r="F295" s="24">
        <v>0</v>
      </c>
      <c r="G295" s="24">
        <v>0</v>
      </c>
      <c r="H295" s="25">
        <v>0</v>
      </c>
      <c r="I295" s="25" t="str">
        <f t="shared" si="35"/>
        <v>0</v>
      </c>
      <c r="J295" s="25" t="str">
        <f t="shared" si="36"/>
        <v>0</v>
      </c>
      <c r="K295" s="25" t="str">
        <f t="shared" si="44"/>
        <v>1</v>
      </c>
      <c r="L295" s="25" t="str">
        <f t="shared" si="37"/>
        <v>0</v>
      </c>
      <c r="M295" s="25" t="str">
        <f t="shared" si="38"/>
        <v>0</v>
      </c>
      <c r="N295" s="25" t="str">
        <f t="shared" si="39"/>
        <v>0</v>
      </c>
      <c r="O295" s="25">
        <f t="shared" si="40"/>
        <v>0</v>
      </c>
      <c r="P295" s="25">
        <f t="shared" si="41"/>
        <v>1</v>
      </c>
      <c r="Q295" s="25">
        <v>95</v>
      </c>
    </row>
    <row r="296" spans="1:17" x14ac:dyDescent="0.15">
      <c r="A296" s="22" t="s">
        <v>819</v>
      </c>
      <c r="B296" s="22" t="s">
        <v>819</v>
      </c>
      <c r="C296" s="22" t="s">
        <v>1065</v>
      </c>
      <c r="D296" s="23">
        <v>0</v>
      </c>
      <c r="E296" s="24">
        <v>0</v>
      </c>
      <c r="F296" s="24">
        <v>0</v>
      </c>
      <c r="G296" s="24">
        <v>0</v>
      </c>
      <c r="H296" s="25">
        <v>0</v>
      </c>
      <c r="I296" s="25" t="str">
        <f t="shared" si="35"/>
        <v>0</v>
      </c>
      <c r="J296" s="25" t="str">
        <f t="shared" si="36"/>
        <v>0</v>
      </c>
      <c r="K296" s="25" t="str">
        <f t="shared" si="44"/>
        <v>1</v>
      </c>
      <c r="L296" s="25" t="str">
        <f t="shared" si="37"/>
        <v>0</v>
      </c>
      <c r="M296" s="25" t="str">
        <f t="shared" si="38"/>
        <v>0</v>
      </c>
      <c r="N296" s="25" t="str">
        <f t="shared" si="39"/>
        <v>0</v>
      </c>
      <c r="O296" s="25">
        <f t="shared" si="40"/>
        <v>0</v>
      </c>
      <c r="P296" s="25">
        <f t="shared" si="41"/>
        <v>1</v>
      </c>
      <c r="Q296" s="25">
        <v>95</v>
      </c>
    </row>
    <row r="297" spans="1:17" x14ac:dyDescent="0.15">
      <c r="A297" s="22" t="s">
        <v>819</v>
      </c>
      <c r="B297" s="22" t="s">
        <v>819</v>
      </c>
      <c r="C297" s="22" t="s">
        <v>1066</v>
      </c>
      <c r="D297" s="23">
        <v>0</v>
      </c>
      <c r="E297" s="24">
        <v>0</v>
      </c>
      <c r="F297" s="24">
        <v>0</v>
      </c>
      <c r="G297" s="24">
        <v>0</v>
      </c>
      <c r="H297" s="25">
        <v>0</v>
      </c>
      <c r="I297" s="25" t="str">
        <f t="shared" ref="I297:I308" si="45">IF(H297=0,"0",IF(H297=0.5,"3","6"))</f>
        <v>0</v>
      </c>
      <c r="J297" s="25" t="str">
        <f t="shared" ref="J297:J360" si="46">IF(E297=1,"6","0")</f>
        <v>0</v>
      </c>
      <c r="K297" s="25" t="str">
        <f t="shared" si="44"/>
        <v>1</v>
      </c>
      <c r="L297" s="25" t="str">
        <f t="shared" ref="L297:L360" si="47">IF(G297=1,"7","0")</f>
        <v>0</v>
      </c>
      <c r="M297" s="25" t="str">
        <f t="shared" ref="M297:M360" si="48">IF(E297=1,"11","0")</f>
        <v>0</v>
      </c>
      <c r="N297" s="25" t="str">
        <f t="shared" ref="N297:N360" si="49">IF(F297=1,"14","0")</f>
        <v>0</v>
      </c>
      <c r="O297" s="25">
        <f t="shared" ref="O297:O360" si="50">(0.5*D297)*100</f>
        <v>0</v>
      </c>
      <c r="P297" s="25">
        <f t="shared" ref="P297:P360" si="51">O297+I297+J297+K297+L297+M297+N297</f>
        <v>1</v>
      </c>
      <c r="Q297" s="25">
        <v>95</v>
      </c>
    </row>
    <row r="298" spans="1:17" x14ac:dyDescent="0.15">
      <c r="A298" s="22" t="s">
        <v>206</v>
      </c>
      <c r="B298" s="22" t="s">
        <v>206</v>
      </c>
      <c r="C298" s="22" t="s">
        <v>1067</v>
      </c>
      <c r="D298" s="23">
        <v>0</v>
      </c>
      <c r="E298" s="24">
        <v>0</v>
      </c>
      <c r="F298" s="24">
        <v>0</v>
      </c>
      <c r="G298" s="24">
        <v>0</v>
      </c>
      <c r="H298" s="25">
        <v>0</v>
      </c>
      <c r="I298" s="25" t="str">
        <f t="shared" si="45"/>
        <v>0</v>
      </c>
      <c r="J298" s="25" t="str">
        <f t="shared" si="46"/>
        <v>0</v>
      </c>
      <c r="K298" s="25" t="str">
        <f t="shared" si="44"/>
        <v>1</v>
      </c>
      <c r="L298" s="25" t="str">
        <f t="shared" si="47"/>
        <v>0</v>
      </c>
      <c r="M298" s="25" t="str">
        <f t="shared" si="48"/>
        <v>0</v>
      </c>
      <c r="N298" s="25" t="str">
        <f t="shared" si="49"/>
        <v>0</v>
      </c>
      <c r="O298" s="25">
        <f t="shared" si="50"/>
        <v>0</v>
      </c>
      <c r="P298" s="25">
        <f t="shared" si="51"/>
        <v>1</v>
      </c>
      <c r="Q298" s="25">
        <v>95</v>
      </c>
    </row>
    <row r="299" spans="1:17" x14ac:dyDescent="0.15">
      <c r="A299" s="22" t="s">
        <v>206</v>
      </c>
      <c r="B299" s="22" t="s">
        <v>206</v>
      </c>
      <c r="C299" s="22" t="s">
        <v>1068</v>
      </c>
      <c r="D299" s="23">
        <v>0</v>
      </c>
      <c r="E299" s="24">
        <v>0</v>
      </c>
      <c r="F299" s="24">
        <v>0</v>
      </c>
      <c r="G299" s="24">
        <v>0</v>
      </c>
      <c r="H299" s="25">
        <v>0</v>
      </c>
      <c r="I299" s="25" t="str">
        <f t="shared" si="45"/>
        <v>0</v>
      </c>
      <c r="J299" s="25" t="str">
        <f t="shared" si="46"/>
        <v>0</v>
      </c>
      <c r="K299" s="25" t="str">
        <f t="shared" si="44"/>
        <v>1</v>
      </c>
      <c r="L299" s="25" t="str">
        <f t="shared" si="47"/>
        <v>0</v>
      </c>
      <c r="M299" s="25" t="str">
        <f t="shared" si="48"/>
        <v>0</v>
      </c>
      <c r="N299" s="25" t="str">
        <f t="shared" si="49"/>
        <v>0</v>
      </c>
      <c r="O299" s="25">
        <f t="shared" si="50"/>
        <v>0</v>
      </c>
      <c r="P299" s="25">
        <f t="shared" si="51"/>
        <v>1</v>
      </c>
      <c r="Q299" s="25">
        <v>95</v>
      </c>
    </row>
    <row r="300" spans="1:17" x14ac:dyDescent="0.15">
      <c r="A300" s="22" t="s">
        <v>206</v>
      </c>
      <c r="B300" s="22" t="s">
        <v>206</v>
      </c>
      <c r="C300" s="22" t="s">
        <v>785</v>
      </c>
      <c r="D300" s="23">
        <v>0</v>
      </c>
      <c r="E300" s="24">
        <v>0</v>
      </c>
      <c r="F300" s="24">
        <v>0</v>
      </c>
      <c r="G300" s="24">
        <v>0</v>
      </c>
      <c r="H300" s="25">
        <v>0</v>
      </c>
      <c r="I300" s="25" t="str">
        <f t="shared" si="45"/>
        <v>0</v>
      </c>
      <c r="J300" s="25" t="str">
        <f t="shared" si="46"/>
        <v>0</v>
      </c>
      <c r="K300" s="25" t="str">
        <f t="shared" si="44"/>
        <v>1</v>
      </c>
      <c r="L300" s="25" t="str">
        <f t="shared" si="47"/>
        <v>0</v>
      </c>
      <c r="M300" s="25" t="str">
        <f t="shared" si="48"/>
        <v>0</v>
      </c>
      <c r="N300" s="25" t="str">
        <f t="shared" si="49"/>
        <v>0</v>
      </c>
      <c r="O300" s="25">
        <f t="shared" si="50"/>
        <v>0</v>
      </c>
      <c r="P300" s="25">
        <f t="shared" si="51"/>
        <v>1</v>
      </c>
      <c r="Q300" s="25">
        <v>95</v>
      </c>
    </row>
    <row r="301" spans="1:17" x14ac:dyDescent="0.15">
      <c r="A301" s="22" t="s">
        <v>206</v>
      </c>
      <c r="B301" s="22" t="s">
        <v>206</v>
      </c>
      <c r="C301" s="22" t="s">
        <v>777</v>
      </c>
      <c r="D301" s="23">
        <v>0</v>
      </c>
      <c r="E301" s="24">
        <v>0</v>
      </c>
      <c r="F301" s="24">
        <v>0</v>
      </c>
      <c r="G301" s="24">
        <v>0</v>
      </c>
      <c r="H301" s="25">
        <v>0</v>
      </c>
      <c r="I301" s="25" t="str">
        <f t="shared" si="45"/>
        <v>0</v>
      </c>
      <c r="J301" s="25" t="str">
        <f t="shared" si="46"/>
        <v>0</v>
      </c>
      <c r="K301" s="25" t="str">
        <f t="shared" si="44"/>
        <v>1</v>
      </c>
      <c r="L301" s="25" t="str">
        <f t="shared" si="47"/>
        <v>0</v>
      </c>
      <c r="M301" s="25" t="str">
        <f t="shared" si="48"/>
        <v>0</v>
      </c>
      <c r="N301" s="25" t="str">
        <f t="shared" si="49"/>
        <v>0</v>
      </c>
      <c r="O301" s="25">
        <f t="shared" si="50"/>
        <v>0</v>
      </c>
      <c r="P301" s="25">
        <f t="shared" si="51"/>
        <v>1</v>
      </c>
      <c r="Q301" s="25">
        <v>95</v>
      </c>
    </row>
    <row r="302" spans="1:17" x14ac:dyDescent="0.15">
      <c r="A302" s="22" t="s">
        <v>206</v>
      </c>
      <c r="B302" s="22" t="s">
        <v>206</v>
      </c>
      <c r="C302" s="22" t="s">
        <v>778</v>
      </c>
      <c r="D302" s="23">
        <v>0</v>
      </c>
      <c r="E302" s="24">
        <v>0</v>
      </c>
      <c r="F302" s="24">
        <v>0</v>
      </c>
      <c r="G302" s="24">
        <v>0</v>
      </c>
      <c r="H302" s="25">
        <v>0</v>
      </c>
      <c r="I302" s="25" t="str">
        <f t="shared" si="45"/>
        <v>0</v>
      </c>
      <c r="J302" s="25" t="str">
        <f t="shared" si="46"/>
        <v>0</v>
      </c>
      <c r="K302" s="25" t="str">
        <f t="shared" si="44"/>
        <v>1</v>
      </c>
      <c r="L302" s="25" t="str">
        <f t="shared" si="47"/>
        <v>0</v>
      </c>
      <c r="M302" s="25" t="str">
        <f t="shared" si="48"/>
        <v>0</v>
      </c>
      <c r="N302" s="25" t="str">
        <f t="shared" si="49"/>
        <v>0</v>
      </c>
      <c r="O302" s="25">
        <f t="shared" si="50"/>
        <v>0</v>
      </c>
      <c r="P302" s="25">
        <f t="shared" si="51"/>
        <v>1</v>
      </c>
      <c r="Q302" s="25">
        <v>95</v>
      </c>
    </row>
    <row r="303" spans="1:17" x14ac:dyDescent="0.15">
      <c r="A303" s="22" t="s">
        <v>206</v>
      </c>
      <c r="B303" s="22" t="s">
        <v>206</v>
      </c>
      <c r="C303" s="22" t="s">
        <v>1069</v>
      </c>
      <c r="D303" s="23">
        <v>0</v>
      </c>
      <c r="E303" s="24">
        <v>0</v>
      </c>
      <c r="F303" s="24">
        <v>0</v>
      </c>
      <c r="G303" s="24">
        <v>0</v>
      </c>
      <c r="H303" s="25">
        <v>0</v>
      </c>
      <c r="I303" s="25" t="str">
        <f t="shared" si="45"/>
        <v>0</v>
      </c>
      <c r="J303" s="25" t="str">
        <f t="shared" si="46"/>
        <v>0</v>
      </c>
      <c r="K303" s="25" t="str">
        <f t="shared" si="44"/>
        <v>1</v>
      </c>
      <c r="L303" s="25" t="str">
        <f t="shared" si="47"/>
        <v>0</v>
      </c>
      <c r="M303" s="25" t="str">
        <f t="shared" si="48"/>
        <v>0</v>
      </c>
      <c r="N303" s="25" t="str">
        <f t="shared" si="49"/>
        <v>0</v>
      </c>
      <c r="O303" s="25">
        <f t="shared" si="50"/>
        <v>0</v>
      </c>
      <c r="P303" s="25">
        <f t="shared" si="51"/>
        <v>1</v>
      </c>
      <c r="Q303" s="25">
        <v>95</v>
      </c>
    </row>
    <row r="304" spans="1:17" x14ac:dyDescent="0.15">
      <c r="A304" s="22" t="s">
        <v>206</v>
      </c>
      <c r="B304" s="22" t="s">
        <v>206</v>
      </c>
      <c r="C304" s="22" t="s">
        <v>1070</v>
      </c>
      <c r="D304" s="23">
        <v>0</v>
      </c>
      <c r="E304" s="24">
        <v>0</v>
      </c>
      <c r="F304" s="24">
        <v>0</v>
      </c>
      <c r="G304" s="24">
        <v>0</v>
      </c>
      <c r="H304" s="25">
        <v>0</v>
      </c>
      <c r="I304" s="25" t="str">
        <f t="shared" si="45"/>
        <v>0</v>
      </c>
      <c r="J304" s="25" t="str">
        <f t="shared" si="46"/>
        <v>0</v>
      </c>
      <c r="K304" s="25" t="str">
        <f t="shared" si="44"/>
        <v>1</v>
      </c>
      <c r="L304" s="25" t="str">
        <f t="shared" si="47"/>
        <v>0</v>
      </c>
      <c r="M304" s="25" t="str">
        <f t="shared" si="48"/>
        <v>0</v>
      </c>
      <c r="N304" s="25" t="str">
        <f t="shared" si="49"/>
        <v>0</v>
      </c>
      <c r="O304" s="25">
        <f t="shared" si="50"/>
        <v>0</v>
      </c>
      <c r="P304" s="25">
        <f t="shared" si="51"/>
        <v>1</v>
      </c>
      <c r="Q304" s="25">
        <v>95</v>
      </c>
    </row>
    <row r="305" spans="1:17" x14ac:dyDescent="0.15">
      <c r="A305" s="22" t="s">
        <v>206</v>
      </c>
      <c r="B305" s="22" t="s">
        <v>206</v>
      </c>
      <c r="C305" s="22" t="s">
        <v>1071</v>
      </c>
      <c r="D305" s="23">
        <v>0</v>
      </c>
      <c r="E305" s="24">
        <v>0</v>
      </c>
      <c r="F305" s="24">
        <v>0</v>
      </c>
      <c r="G305" s="24">
        <v>0</v>
      </c>
      <c r="H305" s="25">
        <v>0</v>
      </c>
      <c r="I305" s="25" t="str">
        <f t="shared" si="45"/>
        <v>0</v>
      </c>
      <c r="J305" s="25" t="str">
        <f t="shared" si="46"/>
        <v>0</v>
      </c>
      <c r="K305" s="25" t="str">
        <f t="shared" si="44"/>
        <v>1</v>
      </c>
      <c r="L305" s="25" t="str">
        <f t="shared" si="47"/>
        <v>0</v>
      </c>
      <c r="M305" s="25" t="str">
        <f t="shared" si="48"/>
        <v>0</v>
      </c>
      <c r="N305" s="25" t="str">
        <f t="shared" si="49"/>
        <v>0</v>
      </c>
      <c r="O305" s="25">
        <f t="shared" si="50"/>
        <v>0</v>
      </c>
      <c r="P305" s="25">
        <f t="shared" si="51"/>
        <v>1</v>
      </c>
      <c r="Q305" s="25">
        <v>95</v>
      </c>
    </row>
    <row r="306" spans="1:17" x14ac:dyDescent="0.15">
      <c r="A306" s="22" t="s">
        <v>206</v>
      </c>
      <c r="B306" s="22" t="s">
        <v>206</v>
      </c>
      <c r="C306" s="22" t="s">
        <v>1072</v>
      </c>
      <c r="D306" s="23">
        <v>0</v>
      </c>
      <c r="E306" s="24">
        <v>0</v>
      </c>
      <c r="F306" s="24">
        <v>0</v>
      </c>
      <c r="G306" s="24">
        <v>0</v>
      </c>
      <c r="H306" s="25">
        <v>0</v>
      </c>
      <c r="I306" s="25" t="str">
        <f t="shared" si="45"/>
        <v>0</v>
      </c>
      <c r="J306" s="25" t="str">
        <f t="shared" si="46"/>
        <v>0</v>
      </c>
      <c r="K306" s="25" t="str">
        <f t="shared" si="44"/>
        <v>1</v>
      </c>
      <c r="L306" s="25" t="str">
        <f t="shared" si="47"/>
        <v>0</v>
      </c>
      <c r="M306" s="25" t="str">
        <f t="shared" si="48"/>
        <v>0</v>
      </c>
      <c r="N306" s="25" t="str">
        <f t="shared" si="49"/>
        <v>0</v>
      </c>
      <c r="O306" s="25">
        <f t="shared" si="50"/>
        <v>0</v>
      </c>
      <c r="P306" s="25">
        <f t="shared" si="51"/>
        <v>1</v>
      </c>
      <c r="Q306" s="25">
        <v>95</v>
      </c>
    </row>
    <row r="307" spans="1:17" x14ac:dyDescent="0.15">
      <c r="A307" s="22" t="s">
        <v>206</v>
      </c>
      <c r="B307" s="22" t="s">
        <v>742</v>
      </c>
      <c r="C307" s="22" t="s">
        <v>1073</v>
      </c>
      <c r="D307" s="23">
        <v>0</v>
      </c>
      <c r="E307" s="24">
        <v>0</v>
      </c>
      <c r="F307" s="24">
        <v>0</v>
      </c>
      <c r="G307" s="24">
        <v>0</v>
      </c>
      <c r="H307" s="25">
        <v>0</v>
      </c>
      <c r="I307" s="25" t="str">
        <f t="shared" si="45"/>
        <v>0</v>
      </c>
      <c r="J307" s="25" t="str">
        <f t="shared" si="46"/>
        <v>0</v>
      </c>
      <c r="K307" s="25" t="str">
        <f t="shared" si="44"/>
        <v>1</v>
      </c>
      <c r="L307" s="25" t="str">
        <f t="shared" si="47"/>
        <v>0</v>
      </c>
      <c r="M307" s="25" t="str">
        <f t="shared" si="48"/>
        <v>0</v>
      </c>
      <c r="N307" s="25" t="str">
        <f t="shared" si="49"/>
        <v>0</v>
      </c>
      <c r="O307" s="25">
        <f t="shared" si="50"/>
        <v>0</v>
      </c>
      <c r="P307" s="25">
        <f t="shared" si="51"/>
        <v>1</v>
      </c>
      <c r="Q307" s="25">
        <v>95</v>
      </c>
    </row>
    <row r="308" spans="1:17" x14ac:dyDescent="0.15">
      <c r="A308" s="22" t="s">
        <v>206</v>
      </c>
      <c r="B308" s="22" t="s">
        <v>742</v>
      </c>
      <c r="C308" s="22" t="s">
        <v>756</v>
      </c>
      <c r="D308" s="23">
        <v>0</v>
      </c>
      <c r="E308" s="24">
        <v>0</v>
      </c>
      <c r="F308" s="24">
        <v>0</v>
      </c>
      <c r="G308" s="24">
        <v>0</v>
      </c>
      <c r="H308" s="25">
        <v>0</v>
      </c>
      <c r="I308" s="25" t="str">
        <f t="shared" si="45"/>
        <v>0</v>
      </c>
      <c r="J308" s="25" t="str">
        <f t="shared" si="46"/>
        <v>0</v>
      </c>
      <c r="K308" s="25" t="str">
        <f t="shared" si="44"/>
        <v>1</v>
      </c>
      <c r="L308" s="25" t="str">
        <f t="shared" si="47"/>
        <v>0</v>
      </c>
      <c r="M308" s="25" t="str">
        <f t="shared" si="48"/>
        <v>0</v>
      </c>
      <c r="N308" s="25" t="str">
        <f t="shared" si="49"/>
        <v>0</v>
      </c>
      <c r="O308" s="25">
        <f t="shared" si="50"/>
        <v>0</v>
      </c>
      <c r="P308" s="25">
        <f t="shared" si="51"/>
        <v>1</v>
      </c>
      <c r="Q308" s="25">
        <v>95</v>
      </c>
    </row>
    <row r="309" spans="1:17" x14ac:dyDescent="0.15">
      <c r="A309" s="22" t="s">
        <v>206</v>
      </c>
      <c r="B309" s="22" t="s">
        <v>742</v>
      </c>
      <c r="C309" s="22" t="s">
        <v>1074</v>
      </c>
      <c r="D309" s="23">
        <v>0</v>
      </c>
      <c r="E309" s="24">
        <v>0</v>
      </c>
      <c r="F309" s="24">
        <v>0</v>
      </c>
      <c r="G309" s="24">
        <v>0</v>
      </c>
      <c r="H309" s="25">
        <v>0</v>
      </c>
      <c r="I309" s="25">
        <v>0</v>
      </c>
      <c r="J309" s="25" t="str">
        <f t="shared" si="46"/>
        <v>0</v>
      </c>
      <c r="K309" s="25" t="str">
        <f t="shared" si="44"/>
        <v>1</v>
      </c>
      <c r="L309" s="25" t="str">
        <f t="shared" si="47"/>
        <v>0</v>
      </c>
      <c r="M309" s="25" t="str">
        <f t="shared" si="48"/>
        <v>0</v>
      </c>
      <c r="N309" s="25" t="str">
        <f t="shared" si="49"/>
        <v>0</v>
      </c>
      <c r="O309" s="25">
        <f t="shared" si="50"/>
        <v>0</v>
      </c>
      <c r="P309" s="25">
        <f t="shared" si="51"/>
        <v>1</v>
      </c>
      <c r="Q309" s="25">
        <v>95</v>
      </c>
    </row>
    <row r="310" spans="1:17" x14ac:dyDescent="0.15">
      <c r="A310" s="22" t="s">
        <v>206</v>
      </c>
      <c r="B310" s="22" t="s">
        <v>742</v>
      </c>
      <c r="C310" s="22" t="s">
        <v>1075</v>
      </c>
      <c r="D310" s="23">
        <v>0</v>
      </c>
      <c r="E310" s="24">
        <v>0</v>
      </c>
      <c r="F310" s="24">
        <v>0</v>
      </c>
      <c r="G310" s="24">
        <v>0</v>
      </c>
      <c r="H310" s="25">
        <v>0</v>
      </c>
      <c r="I310" s="25">
        <v>0</v>
      </c>
      <c r="J310" s="25" t="str">
        <f t="shared" si="46"/>
        <v>0</v>
      </c>
      <c r="K310" s="25" t="str">
        <f t="shared" si="44"/>
        <v>1</v>
      </c>
      <c r="L310" s="25" t="str">
        <f t="shared" si="47"/>
        <v>0</v>
      </c>
      <c r="M310" s="25" t="str">
        <f t="shared" si="48"/>
        <v>0</v>
      </c>
      <c r="N310" s="25" t="str">
        <f t="shared" si="49"/>
        <v>0</v>
      </c>
      <c r="O310" s="25">
        <f t="shared" si="50"/>
        <v>0</v>
      </c>
      <c r="P310" s="25">
        <f t="shared" si="51"/>
        <v>1</v>
      </c>
      <c r="Q310" s="25">
        <v>95</v>
      </c>
    </row>
    <row r="311" spans="1:17" x14ac:dyDescent="0.15">
      <c r="A311" s="22" t="s">
        <v>206</v>
      </c>
      <c r="B311" s="22" t="s">
        <v>742</v>
      </c>
      <c r="C311" s="22" t="s">
        <v>1076</v>
      </c>
      <c r="D311" s="23">
        <v>0</v>
      </c>
      <c r="E311" s="24">
        <v>0</v>
      </c>
      <c r="F311" s="24">
        <v>0</v>
      </c>
      <c r="G311" s="24">
        <v>0</v>
      </c>
      <c r="H311" s="25">
        <v>0</v>
      </c>
      <c r="I311" s="25" t="str">
        <f t="shared" ref="I311:I374" si="52">IF(H311=0,"0",IF(H311=0.5,"3","6"))</f>
        <v>0</v>
      </c>
      <c r="J311" s="25" t="str">
        <f t="shared" si="46"/>
        <v>0</v>
      </c>
      <c r="K311" s="25" t="str">
        <f t="shared" si="44"/>
        <v>1</v>
      </c>
      <c r="L311" s="25" t="str">
        <f t="shared" si="47"/>
        <v>0</v>
      </c>
      <c r="M311" s="25" t="str">
        <f t="shared" si="48"/>
        <v>0</v>
      </c>
      <c r="N311" s="25" t="str">
        <f t="shared" si="49"/>
        <v>0</v>
      </c>
      <c r="O311" s="25">
        <f t="shared" si="50"/>
        <v>0</v>
      </c>
      <c r="P311" s="25">
        <f t="shared" si="51"/>
        <v>1</v>
      </c>
      <c r="Q311" s="25">
        <v>95</v>
      </c>
    </row>
    <row r="312" spans="1:17" x14ac:dyDescent="0.15">
      <c r="A312" s="22" t="s">
        <v>206</v>
      </c>
      <c r="B312" s="22" t="s">
        <v>742</v>
      </c>
      <c r="C312" s="22" t="s">
        <v>1077</v>
      </c>
      <c r="D312" s="23">
        <v>0</v>
      </c>
      <c r="E312" s="24">
        <v>0</v>
      </c>
      <c r="F312" s="24">
        <v>0</v>
      </c>
      <c r="G312" s="24">
        <v>0</v>
      </c>
      <c r="H312" s="25">
        <v>0</v>
      </c>
      <c r="I312" s="25" t="str">
        <f t="shared" si="52"/>
        <v>0</v>
      </c>
      <c r="J312" s="25" t="str">
        <f t="shared" si="46"/>
        <v>0</v>
      </c>
      <c r="K312" s="25" t="str">
        <f t="shared" si="44"/>
        <v>1</v>
      </c>
      <c r="L312" s="25" t="str">
        <f t="shared" si="47"/>
        <v>0</v>
      </c>
      <c r="M312" s="25" t="str">
        <f t="shared" si="48"/>
        <v>0</v>
      </c>
      <c r="N312" s="25" t="str">
        <f t="shared" si="49"/>
        <v>0</v>
      </c>
      <c r="O312" s="25">
        <f t="shared" si="50"/>
        <v>0</v>
      </c>
      <c r="P312" s="25">
        <f t="shared" si="51"/>
        <v>1</v>
      </c>
      <c r="Q312" s="25">
        <v>95</v>
      </c>
    </row>
    <row r="313" spans="1:17" x14ac:dyDescent="0.15">
      <c r="A313" s="22" t="s">
        <v>206</v>
      </c>
      <c r="B313" s="22" t="s">
        <v>742</v>
      </c>
      <c r="C313" s="22" t="s">
        <v>1078</v>
      </c>
      <c r="D313" s="23">
        <v>0</v>
      </c>
      <c r="E313" s="24">
        <v>0</v>
      </c>
      <c r="F313" s="24">
        <v>0</v>
      </c>
      <c r="G313" s="24">
        <v>0</v>
      </c>
      <c r="H313" s="25">
        <v>0</v>
      </c>
      <c r="I313" s="25" t="str">
        <f t="shared" si="52"/>
        <v>0</v>
      </c>
      <c r="J313" s="25" t="str">
        <f t="shared" si="46"/>
        <v>0</v>
      </c>
      <c r="K313" s="25" t="str">
        <f t="shared" si="44"/>
        <v>1</v>
      </c>
      <c r="L313" s="25" t="str">
        <f t="shared" si="47"/>
        <v>0</v>
      </c>
      <c r="M313" s="25" t="str">
        <f t="shared" si="48"/>
        <v>0</v>
      </c>
      <c r="N313" s="25" t="str">
        <f t="shared" si="49"/>
        <v>0</v>
      </c>
      <c r="O313" s="25">
        <f t="shared" si="50"/>
        <v>0</v>
      </c>
      <c r="P313" s="25">
        <f t="shared" si="51"/>
        <v>1</v>
      </c>
      <c r="Q313" s="25">
        <v>95</v>
      </c>
    </row>
    <row r="314" spans="1:17" x14ac:dyDescent="0.15">
      <c r="A314" s="22" t="s">
        <v>206</v>
      </c>
      <c r="B314" s="22" t="s">
        <v>742</v>
      </c>
      <c r="C314" s="22" t="s">
        <v>752</v>
      </c>
      <c r="D314" s="23">
        <v>0</v>
      </c>
      <c r="E314" s="24">
        <v>0</v>
      </c>
      <c r="F314" s="24">
        <v>0</v>
      </c>
      <c r="G314" s="24">
        <v>0</v>
      </c>
      <c r="H314" s="25">
        <v>0</v>
      </c>
      <c r="I314" s="25" t="str">
        <f t="shared" si="52"/>
        <v>0</v>
      </c>
      <c r="J314" s="25" t="str">
        <f t="shared" si="46"/>
        <v>0</v>
      </c>
      <c r="K314" s="25" t="str">
        <f t="shared" si="44"/>
        <v>1</v>
      </c>
      <c r="L314" s="25" t="str">
        <f t="shared" si="47"/>
        <v>0</v>
      </c>
      <c r="M314" s="25" t="str">
        <f t="shared" si="48"/>
        <v>0</v>
      </c>
      <c r="N314" s="25" t="str">
        <f t="shared" si="49"/>
        <v>0</v>
      </c>
      <c r="O314" s="25">
        <f t="shared" si="50"/>
        <v>0</v>
      </c>
      <c r="P314" s="25">
        <f t="shared" si="51"/>
        <v>1</v>
      </c>
      <c r="Q314" s="25">
        <v>95</v>
      </c>
    </row>
    <row r="315" spans="1:17" x14ac:dyDescent="0.15">
      <c r="A315" s="22" t="s">
        <v>206</v>
      </c>
      <c r="B315" s="22" t="s">
        <v>742</v>
      </c>
      <c r="C315" s="22" t="s">
        <v>1079</v>
      </c>
      <c r="D315" s="23">
        <v>0</v>
      </c>
      <c r="E315" s="24">
        <v>0</v>
      </c>
      <c r="F315" s="24">
        <v>0</v>
      </c>
      <c r="G315" s="24">
        <v>0</v>
      </c>
      <c r="H315" s="25">
        <v>0</v>
      </c>
      <c r="I315" s="25" t="str">
        <f t="shared" si="52"/>
        <v>0</v>
      </c>
      <c r="J315" s="25" t="str">
        <f t="shared" si="46"/>
        <v>0</v>
      </c>
      <c r="K315" s="25" t="str">
        <f t="shared" si="44"/>
        <v>1</v>
      </c>
      <c r="L315" s="25" t="str">
        <f t="shared" si="47"/>
        <v>0</v>
      </c>
      <c r="M315" s="25" t="str">
        <f t="shared" si="48"/>
        <v>0</v>
      </c>
      <c r="N315" s="25" t="str">
        <f t="shared" si="49"/>
        <v>0</v>
      </c>
      <c r="O315" s="25">
        <f t="shared" si="50"/>
        <v>0</v>
      </c>
      <c r="P315" s="25">
        <f t="shared" si="51"/>
        <v>1</v>
      </c>
      <c r="Q315" s="25">
        <v>95</v>
      </c>
    </row>
    <row r="316" spans="1:17" x14ac:dyDescent="0.15">
      <c r="A316" s="22" t="s">
        <v>206</v>
      </c>
      <c r="B316" s="22" t="s">
        <v>206</v>
      </c>
      <c r="C316" s="22" t="s">
        <v>758</v>
      </c>
      <c r="D316" s="23">
        <v>0</v>
      </c>
      <c r="E316" s="24">
        <v>0</v>
      </c>
      <c r="F316" s="24">
        <v>0</v>
      </c>
      <c r="G316" s="24">
        <v>0</v>
      </c>
      <c r="H316" s="25">
        <v>0</v>
      </c>
      <c r="I316" s="25" t="str">
        <f t="shared" si="52"/>
        <v>0</v>
      </c>
      <c r="J316" s="25" t="str">
        <f t="shared" si="46"/>
        <v>0</v>
      </c>
      <c r="K316" s="25" t="str">
        <f t="shared" si="44"/>
        <v>1</v>
      </c>
      <c r="L316" s="25" t="str">
        <f t="shared" si="47"/>
        <v>0</v>
      </c>
      <c r="M316" s="25" t="str">
        <f t="shared" si="48"/>
        <v>0</v>
      </c>
      <c r="N316" s="25" t="str">
        <f t="shared" si="49"/>
        <v>0</v>
      </c>
      <c r="O316" s="25">
        <f t="shared" si="50"/>
        <v>0</v>
      </c>
      <c r="P316" s="25">
        <f t="shared" si="51"/>
        <v>1</v>
      </c>
      <c r="Q316" s="25">
        <v>95</v>
      </c>
    </row>
    <row r="317" spans="1:17" x14ac:dyDescent="0.15">
      <c r="A317" s="22" t="s">
        <v>206</v>
      </c>
      <c r="B317" s="22" t="s">
        <v>206</v>
      </c>
      <c r="C317" s="22" t="s">
        <v>1080</v>
      </c>
      <c r="D317" s="23">
        <v>0</v>
      </c>
      <c r="E317" s="24">
        <v>0</v>
      </c>
      <c r="F317" s="24">
        <v>0</v>
      </c>
      <c r="G317" s="24">
        <v>0</v>
      </c>
      <c r="H317" s="25">
        <v>0</v>
      </c>
      <c r="I317" s="25" t="str">
        <f t="shared" si="52"/>
        <v>0</v>
      </c>
      <c r="J317" s="25" t="str">
        <f t="shared" si="46"/>
        <v>0</v>
      </c>
      <c r="K317" s="25" t="str">
        <f t="shared" si="44"/>
        <v>1</v>
      </c>
      <c r="L317" s="25" t="str">
        <f t="shared" si="47"/>
        <v>0</v>
      </c>
      <c r="M317" s="25" t="str">
        <f t="shared" si="48"/>
        <v>0</v>
      </c>
      <c r="N317" s="25" t="str">
        <f t="shared" si="49"/>
        <v>0</v>
      </c>
      <c r="O317" s="25">
        <f t="shared" si="50"/>
        <v>0</v>
      </c>
      <c r="P317" s="25">
        <f t="shared" si="51"/>
        <v>1</v>
      </c>
      <c r="Q317" s="25">
        <v>95</v>
      </c>
    </row>
    <row r="318" spans="1:17" x14ac:dyDescent="0.15">
      <c r="A318" s="22" t="s">
        <v>206</v>
      </c>
      <c r="B318" s="22" t="s">
        <v>206</v>
      </c>
      <c r="C318" s="22" t="s">
        <v>1081</v>
      </c>
      <c r="D318" s="23">
        <v>0</v>
      </c>
      <c r="E318" s="24">
        <v>0</v>
      </c>
      <c r="F318" s="24">
        <v>0</v>
      </c>
      <c r="G318" s="24">
        <v>0</v>
      </c>
      <c r="H318" s="25">
        <v>0</v>
      </c>
      <c r="I318" s="25" t="str">
        <f t="shared" si="52"/>
        <v>0</v>
      </c>
      <c r="J318" s="25" t="str">
        <f t="shared" si="46"/>
        <v>0</v>
      </c>
      <c r="K318" s="25" t="str">
        <f t="shared" si="44"/>
        <v>1</v>
      </c>
      <c r="L318" s="25" t="str">
        <f t="shared" si="47"/>
        <v>0</v>
      </c>
      <c r="M318" s="25" t="str">
        <f t="shared" si="48"/>
        <v>0</v>
      </c>
      <c r="N318" s="25" t="str">
        <f t="shared" si="49"/>
        <v>0</v>
      </c>
      <c r="O318" s="25">
        <f t="shared" si="50"/>
        <v>0</v>
      </c>
      <c r="P318" s="25">
        <f t="shared" si="51"/>
        <v>1</v>
      </c>
      <c r="Q318" s="25">
        <v>95</v>
      </c>
    </row>
    <row r="319" spans="1:17" x14ac:dyDescent="0.15">
      <c r="A319" s="22" t="s">
        <v>206</v>
      </c>
      <c r="B319" s="22" t="s">
        <v>206</v>
      </c>
      <c r="C319" s="22" t="s">
        <v>786</v>
      </c>
      <c r="D319" s="23">
        <v>0</v>
      </c>
      <c r="E319" s="24">
        <v>0</v>
      </c>
      <c r="F319" s="24">
        <v>0</v>
      </c>
      <c r="G319" s="24">
        <v>0</v>
      </c>
      <c r="H319" s="25">
        <v>0</v>
      </c>
      <c r="I319" s="25" t="str">
        <f t="shared" si="52"/>
        <v>0</v>
      </c>
      <c r="J319" s="25" t="str">
        <f t="shared" si="46"/>
        <v>0</v>
      </c>
      <c r="K319" s="25" t="str">
        <f t="shared" si="44"/>
        <v>1</v>
      </c>
      <c r="L319" s="25" t="str">
        <f t="shared" si="47"/>
        <v>0</v>
      </c>
      <c r="M319" s="25" t="str">
        <f t="shared" si="48"/>
        <v>0</v>
      </c>
      <c r="N319" s="25" t="str">
        <f t="shared" si="49"/>
        <v>0</v>
      </c>
      <c r="O319" s="25">
        <f t="shared" si="50"/>
        <v>0</v>
      </c>
      <c r="P319" s="25">
        <f t="shared" si="51"/>
        <v>1</v>
      </c>
      <c r="Q319" s="25">
        <v>95</v>
      </c>
    </row>
    <row r="320" spans="1:17" x14ac:dyDescent="0.15">
      <c r="A320" s="22" t="s">
        <v>206</v>
      </c>
      <c r="B320" s="22" t="s">
        <v>206</v>
      </c>
      <c r="C320" s="22" t="s">
        <v>1082</v>
      </c>
      <c r="D320" s="23">
        <v>0</v>
      </c>
      <c r="E320" s="24">
        <v>0</v>
      </c>
      <c r="F320" s="24">
        <v>0</v>
      </c>
      <c r="G320" s="24">
        <v>0</v>
      </c>
      <c r="H320" s="25">
        <v>0</v>
      </c>
      <c r="I320" s="25" t="str">
        <f t="shared" si="52"/>
        <v>0</v>
      </c>
      <c r="J320" s="25" t="str">
        <f t="shared" si="46"/>
        <v>0</v>
      </c>
      <c r="K320" s="25" t="str">
        <f t="shared" si="44"/>
        <v>1</v>
      </c>
      <c r="L320" s="25" t="str">
        <f t="shared" si="47"/>
        <v>0</v>
      </c>
      <c r="M320" s="25" t="str">
        <f t="shared" si="48"/>
        <v>0</v>
      </c>
      <c r="N320" s="25" t="str">
        <f t="shared" si="49"/>
        <v>0</v>
      </c>
      <c r="O320" s="25">
        <f t="shared" si="50"/>
        <v>0</v>
      </c>
      <c r="P320" s="25">
        <f t="shared" si="51"/>
        <v>1</v>
      </c>
      <c r="Q320" s="25">
        <v>95</v>
      </c>
    </row>
    <row r="321" spans="1:17" x14ac:dyDescent="0.15">
      <c r="A321" s="22" t="s">
        <v>206</v>
      </c>
      <c r="B321" s="22" t="s">
        <v>206</v>
      </c>
      <c r="C321" s="22" t="s">
        <v>1083</v>
      </c>
      <c r="D321" s="23">
        <v>0</v>
      </c>
      <c r="E321" s="24">
        <v>0</v>
      </c>
      <c r="F321" s="24">
        <v>0</v>
      </c>
      <c r="G321" s="24">
        <v>0</v>
      </c>
      <c r="H321" s="25">
        <v>0</v>
      </c>
      <c r="I321" s="25" t="str">
        <f t="shared" si="52"/>
        <v>0</v>
      </c>
      <c r="J321" s="25" t="str">
        <f t="shared" si="46"/>
        <v>0</v>
      </c>
      <c r="K321" s="25" t="str">
        <f t="shared" si="44"/>
        <v>1</v>
      </c>
      <c r="L321" s="25" t="str">
        <f t="shared" si="47"/>
        <v>0</v>
      </c>
      <c r="M321" s="25" t="str">
        <f t="shared" si="48"/>
        <v>0</v>
      </c>
      <c r="N321" s="25" t="str">
        <f t="shared" si="49"/>
        <v>0</v>
      </c>
      <c r="O321" s="25">
        <f t="shared" si="50"/>
        <v>0</v>
      </c>
      <c r="P321" s="25">
        <f t="shared" si="51"/>
        <v>1</v>
      </c>
      <c r="Q321" s="25">
        <v>95</v>
      </c>
    </row>
    <row r="322" spans="1:17" x14ac:dyDescent="0.15">
      <c r="A322" s="22" t="s">
        <v>206</v>
      </c>
      <c r="B322" s="22" t="s">
        <v>206</v>
      </c>
      <c r="C322" s="22" t="s">
        <v>1084</v>
      </c>
      <c r="D322" s="23">
        <v>0</v>
      </c>
      <c r="E322" s="24">
        <v>0</v>
      </c>
      <c r="F322" s="24">
        <v>0</v>
      </c>
      <c r="G322" s="24">
        <v>0</v>
      </c>
      <c r="H322" s="25">
        <v>0</v>
      </c>
      <c r="I322" s="25" t="str">
        <f t="shared" si="52"/>
        <v>0</v>
      </c>
      <c r="J322" s="25" t="str">
        <f t="shared" si="46"/>
        <v>0</v>
      </c>
      <c r="K322" s="25" t="str">
        <f t="shared" si="44"/>
        <v>1</v>
      </c>
      <c r="L322" s="25" t="str">
        <f t="shared" si="47"/>
        <v>0</v>
      </c>
      <c r="M322" s="25" t="str">
        <f t="shared" si="48"/>
        <v>0</v>
      </c>
      <c r="N322" s="25" t="str">
        <f t="shared" si="49"/>
        <v>0</v>
      </c>
      <c r="O322" s="25">
        <f t="shared" si="50"/>
        <v>0</v>
      </c>
      <c r="P322" s="25">
        <f t="shared" si="51"/>
        <v>1</v>
      </c>
      <c r="Q322" s="25">
        <v>95</v>
      </c>
    </row>
    <row r="323" spans="1:17" x14ac:dyDescent="0.15">
      <c r="A323" s="22" t="s">
        <v>719</v>
      </c>
      <c r="B323" s="22" t="s">
        <v>719</v>
      </c>
      <c r="C323" s="22" t="s">
        <v>721</v>
      </c>
      <c r="D323" s="23">
        <v>0</v>
      </c>
      <c r="E323" s="24">
        <v>0</v>
      </c>
      <c r="F323" s="24">
        <v>0</v>
      </c>
      <c r="G323" s="24">
        <v>0</v>
      </c>
      <c r="H323" s="25">
        <v>0</v>
      </c>
      <c r="I323" s="25" t="str">
        <f t="shared" si="52"/>
        <v>0</v>
      </c>
      <c r="J323" s="25" t="str">
        <f t="shared" si="46"/>
        <v>0</v>
      </c>
      <c r="K323" s="25" t="str">
        <f t="shared" si="44"/>
        <v>1</v>
      </c>
      <c r="L323" s="25" t="str">
        <f t="shared" si="47"/>
        <v>0</v>
      </c>
      <c r="M323" s="25" t="str">
        <f t="shared" si="48"/>
        <v>0</v>
      </c>
      <c r="N323" s="25" t="str">
        <f t="shared" si="49"/>
        <v>0</v>
      </c>
      <c r="O323" s="25">
        <f t="shared" si="50"/>
        <v>0</v>
      </c>
      <c r="P323" s="25">
        <f t="shared" si="51"/>
        <v>1</v>
      </c>
      <c r="Q323" s="25">
        <v>95</v>
      </c>
    </row>
    <row r="324" spans="1:17" x14ac:dyDescent="0.15">
      <c r="A324" s="22" t="s">
        <v>719</v>
      </c>
      <c r="B324" s="22" t="s">
        <v>719</v>
      </c>
      <c r="C324" s="22" t="s">
        <v>725</v>
      </c>
      <c r="D324" s="23">
        <v>0</v>
      </c>
      <c r="E324" s="24">
        <v>0</v>
      </c>
      <c r="F324" s="24">
        <v>0</v>
      </c>
      <c r="G324" s="24">
        <v>0</v>
      </c>
      <c r="H324" s="25">
        <v>0</v>
      </c>
      <c r="I324" s="25" t="str">
        <f t="shared" si="52"/>
        <v>0</v>
      </c>
      <c r="J324" s="25" t="str">
        <f t="shared" si="46"/>
        <v>0</v>
      </c>
      <c r="K324" s="25" t="str">
        <f t="shared" si="44"/>
        <v>1</v>
      </c>
      <c r="L324" s="25" t="str">
        <f t="shared" si="47"/>
        <v>0</v>
      </c>
      <c r="M324" s="25" t="str">
        <f t="shared" si="48"/>
        <v>0</v>
      </c>
      <c r="N324" s="25" t="str">
        <f t="shared" si="49"/>
        <v>0</v>
      </c>
      <c r="O324" s="25">
        <f t="shared" si="50"/>
        <v>0</v>
      </c>
      <c r="P324" s="25">
        <f t="shared" si="51"/>
        <v>1</v>
      </c>
      <c r="Q324" s="25">
        <v>95</v>
      </c>
    </row>
    <row r="325" spans="1:17" x14ac:dyDescent="0.15">
      <c r="A325" s="22" t="s">
        <v>719</v>
      </c>
      <c r="B325" s="22" t="s">
        <v>719</v>
      </c>
      <c r="C325" s="22" t="s">
        <v>1085</v>
      </c>
      <c r="D325" s="23">
        <v>0</v>
      </c>
      <c r="E325" s="24">
        <v>0</v>
      </c>
      <c r="F325" s="24">
        <v>0</v>
      </c>
      <c r="G325" s="24">
        <v>0</v>
      </c>
      <c r="H325" s="25">
        <v>0</v>
      </c>
      <c r="I325" s="25" t="str">
        <f t="shared" si="52"/>
        <v>0</v>
      </c>
      <c r="J325" s="25" t="str">
        <f t="shared" si="46"/>
        <v>0</v>
      </c>
      <c r="K325" s="25" t="str">
        <f t="shared" si="44"/>
        <v>1</v>
      </c>
      <c r="L325" s="25" t="str">
        <f t="shared" si="47"/>
        <v>0</v>
      </c>
      <c r="M325" s="25" t="str">
        <f t="shared" si="48"/>
        <v>0</v>
      </c>
      <c r="N325" s="25" t="str">
        <f t="shared" si="49"/>
        <v>0</v>
      </c>
      <c r="O325" s="25">
        <f t="shared" si="50"/>
        <v>0</v>
      </c>
      <c r="P325" s="25">
        <f t="shared" si="51"/>
        <v>1</v>
      </c>
      <c r="Q325" s="25">
        <v>95</v>
      </c>
    </row>
    <row r="326" spans="1:17" x14ac:dyDescent="0.15">
      <c r="A326" s="22" t="s">
        <v>719</v>
      </c>
      <c r="B326" s="22" t="s">
        <v>719</v>
      </c>
      <c r="C326" s="22" t="s">
        <v>1086</v>
      </c>
      <c r="D326" s="23">
        <v>0</v>
      </c>
      <c r="E326" s="24">
        <v>0</v>
      </c>
      <c r="F326" s="24">
        <v>0</v>
      </c>
      <c r="G326" s="24">
        <v>0</v>
      </c>
      <c r="H326" s="25">
        <v>0</v>
      </c>
      <c r="I326" s="25" t="str">
        <f t="shared" si="52"/>
        <v>0</v>
      </c>
      <c r="J326" s="25" t="str">
        <f t="shared" si="46"/>
        <v>0</v>
      </c>
      <c r="K326" s="25" t="str">
        <f t="shared" si="44"/>
        <v>1</v>
      </c>
      <c r="L326" s="25" t="str">
        <f t="shared" si="47"/>
        <v>0</v>
      </c>
      <c r="M326" s="25" t="str">
        <f t="shared" si="48"/>
        <v>0</v>
      </c>
      <c r="N326" s="25" t="str">
        <f t="shared" si="49"/>
        <v>0</v>
      </c>
      <c r="O326" s="25">
        <f t="shared" si="50"/>
        <v>0</v>
      </c>
      <c r="P326" s="25">
        <f t="shared" si="51"/>
        <v>1</v>
      </c>
      <c r="Q326" s="25">
        <v>95</v>
      </c>
    </row>
    <row r="327" spans="1:17" x14ac:dyDescent="0.15">
      <c r="A327" s="22" t="s">
        <v>670</v>
      </c>
      <c r="B327" s="22" t="s">
        <v>670</v>
      </c>
      <c r="C327" s="22" t="s">
        <v>1025</v>
      </c>
      <c r="D327" s="23">
        <v>0</v>
      </c>
      <c r="E327" s="24">
        <v>0</v>
      </c>
      <c r="F327" s="24">
        <v>0</v>
      </c>
      <c r="G327" s="24">
        <v>0</v>
      </c>
      <c r="H327" s="25">
        <v>0</v>
      </c>
      <c r="I327" s="25" t="str">
        <f t="shared" si="52"/>
        <v>0</v>
      </c>
      <c r="J327" s="25" t="str">
        <f t="shared" si="46"/>
        <v>0</v>
      </c>
      <c r="K327" s="25" t="str">
        <f t="shared" si="44"/>
        <v>1</v>
      </c>
      <c r="L327" s="25" t="str">
        <f t="shared" si="47"/>
        <v>0</v>
      </c>
      <c r="M327" s="25" t="str">
        <f t="shared" si="48"/>
        <v>0</v>
      </c>
      <c r="N327" s="25" t="str">
        <f t="shared" si="49"/>
        <v>0</v>
      </c>
      <c r="O327" s="25">
        <f t="shared" si="50"/>
        <v>0</v>
      </c>
      <c r="P327" s="25">
        <f t="shared" si="51"/>
        <v>1</v>
      </c>
      <c r="Q327" s="25">
        <v>95</v>
      </c>
    </row>
    <row r="328" spans="1:17" x14ac:dyDescent="0.15">
      <c r="A328" s="22" t="s">
        <v>665</v>
      </c>
      <c r="B328" s="22" t="s">
        <v>665</v>
      </c>
      <c r="C328" s="22" t="s">
        <v>1025</v>
      </c>
      <c r="D328" s="23">
        <v>0</v>
      </c>
      <c r="E328" s="24">
        <v>0</v>
      </c>
      <c r="F328" s="24">
        <v>0</v>
      </c>
      <c r="G328" s="24">
        <v>0</v>
      </c>
      <c r="H328" s="25">
        <v>0</v>
      </c>
      <c r="I328" s="25" t="str">
        <f t="shared" si="52"/>
        <v>0</v>
      </c>
      <c r="J328" s="25" t="str">
        <f t="shared" si="46"/>
        <v>0</v>
      </c>
      <c r="K328" s="25" t="str">
        <f t="shared" si="44"/>
        <v>1</v>
      </c>
      <c r="L328" s="25" t="str">
        <f t="shared" si="47"/>
        <v>0</v>
      </c>
      <c r="M328" s="25" t="str">
        <f t="shared" si="48"/>
        <v>0</v>
      </c>
      <c r="N328" s="25" t="str">
        <f t="shared" si="49"/>
        <v>0</v>
      </c>
      <c r="O328" s="25">
        <f t="shared" si="50"/>
        <v>0</v>
      </c>
      <c r="P328" s="25">
        <f t="shared" si="51"/>
        <v>1</v>
      </c>
      <c r="Q328" s="25">
        <v>95</v>
      </c>
    </row>
    <row r="329" spans="1:17" x14ac:dyDescent="0.15">
      <c r="A329" s="22" t="s">
        <v>638</v>
      </c>
      <c r="B329" s="22" t="s">
        <v>645</v>
      </c>
      <c r="C329" s="22" t="s">
        <v>1087</v>
      </c>
      <c r="D329" s="23">
        <v>0</v>
      </c>
      <c r="E329" s="24">
        <v>0</v>
      </c>
      <c r="F329" s="24">
        <v>0</v>
      </c>
      <c r="G329" s="24">
        <v>0</v>
      </c>
      <c r="H329" s="25">
        <v>0</v>
      </c>
      <c r="I329" s="25" t="str">
        <f t="shared" si="52"/>
        <v>0</v>
      </c>
      <c r="J329" s="25" t="str">
        <f t="shared" si="46"/>
        <v>0</v>
      </c>
      <c r="K329" s="25" t="str">
        <f t="shared" si="44"/>
        <v>1</v>
      </c>
      <c r="L329" s="25" t="str">
        <f t="shared" si="47"/>
        <v>0</v>
      </c>
      <c r="M329" s="25" t="str">
        <f t="shared" si="48"/>
        <v>0</v>
      </c>
      <c r="N329" s="25" t="str">
        <f t="shared" si="49"/>
        <v>0</v>
      </c>
      <c r="O329" s="25">
        <f t="shared" si="50"/>
        <v>0</v>
      </c>
      <c r="P329" s="25">
        <f t="shared" si="51"/>
        <v>1</v>
      </c>
      <c r="Q329" s="25">
        <v>95</v>
      </c>
    </row>
    <row r="330" spans="1:17" x14ac:dyDescent="0.15">
      <c r="A330" s="24" t="s">
        <v>638</v>
      </c>
      <c r="B330" s="24" t="s">
        <v>645</v>
      </c>
      <c r="C330" s="24" t="s">
        <v>1088</v>
      </c>
      <c r="D330" s="23">
        <v>0</v>
      </c>
      <c r="E330" s="24">
        <v>0</v>
      </c>
      <c r="F330" s="24">
        <v>0</v>
      </c>
      <c r="G330" s="24">
        <v>0</v>
      </c>
      <c r="H330" s="25">
        <v>0</v>
      </c>
      <c r="I330" s="25" t="str">
        <f t="shared" si="52"/>
        <v>0</v>
      </c>
      <c r="J330" s="25" t="str">
        <f t="shared" si="46"/>
        <v>0</v>
      </c>
      <c r="K330" s="25" t="str">
        <f t="shared" si="44"/>
        <v>1</v>
      </c>
      <c r="L330" s="25" t="str">
        <f t="shared" si="47"/>
        <v>0</v>
      </c>
      <c r="M330" s="25" t="str">
        <f t="shared" si="48"/>
        <v>0</v>
      </c>
      <c r="N330" s="25" t="str">
        <f t="shared" si="49"/>
        <v>0</v>
      </c>
      <c r="O330" s="25">
        <f t="shared" si="50"/>
        <v>0</v>
      </c>
      <c r="P330" s="25">
        <f t="shared" si="51"/>
        <v>1</v>
      </c>
      <c r="Q330" s="25">
        <v>95</v>
      </c>
    </row>
    <row r="331" spans="1:17" x14ac:dyDescent="0.15">
      <c r="A331" s="22" t="s">
        <v>638</v>
      </c>
      <c r="B331" s="22" t="s">
        <v>639</v>
      </c>
      <c r="C331" s="22" t="s">
        <v>1089</v>
      </c>
      <c r="D331" s="23">
        <v>0</v>
      </c>
      <c r="E331" s="24">
        <v>0</v>
      </c>
      <c r="F331" s="24">
        <v>0</v>
      </c>
      <c r="G331" s="24">
        <v>0</v>
      </c>
      <c r="H331" s="25">
        <v>0</v>
      </c>
      <c r="I331" s="25" t="str">
        <f t="shared" si="52"/>
        <v>0</v>
      </c>
      <c r="J331" s="25" t="str">
        <f t="shared" si="46"/>
        <v>0</v>
      </c>
      <c r="K331" s="25" t="str">
        <f t="shared" si="44"/>
        <v>1</v>
      </c>
      <c r="L331" s="25" t="str">
        <f t="shared" si="47"/>
        <v>0</v>
      </c>
      <c r="M331" s="25" t="str">
        <f t="shared" si="48"/>
        <v>0</v>
      </c>
      <c r="N331" s="25" t="str">
        <f t="shared" si="49"/>
        <v>0</v>
      </c>
      <c r="O331" s="25">
        <f t="shared" si="50"/>
        <v>0</v>
      </c>
      <c r="P331" s="25">
        <f t="shared" si="51"/>
        <v>1</v>
      </c>
      <c r="Q331" s="25">
        <v>95</v>
      </c>
    </row>
    <row r="332" spans="1:17" x14ac:dyDescent="0.15">
      <c r="A332" s="22" t="s">
        <v>638</v>
      </c>
      <c r="B332" s="22" t="s">
        <v>645</v>
      </c>
      <c r="C332" s="22" t="s">
        <v>1090</v>
      </c>
      <c r="D332" s="23">
        <v>0</v>
      </c>
      <c r="E332" s="24">
        <v>0</v>
      </c>
      <c r="F332" s="24">
        <v>0</v>
      </c>
      <c r="G332" s="24">
        <v>0</v>
      </c>
      <c r="H332" s="25">
        <v>0</v>
      </c>
      <c r="I332" s="25" t="str">
        <f t="shared" si="52"/>
        <v>0</v>
      </c>
      <c r="J332" s="25" t="str">
        <f t="shared" si="46"/>
        <v>0</v>
      </c>
      <c r="K332" s="25" t="str">
        <f t="shared" si="44"/>
        <v>1</v>
      </c>
      <c r="L332" s="25" t="str">
        <f t="shared" si="47"/>
        <v>0</v>
      </c>
      <c r="M332" s="25" t="str">
        <f t="shared" si="48"/>
        <v>0</v>
      </c>
      <c r="N332" s="25" t="str">
        <f t="shared" si="49"/>
        <v>0</v>
      </c>
      <c r="O332" s="25">
        <f t="shared" si="50"/>
        <v>0</v>
      </c>
      <c r="P332" s="25">
        <f t="shared" si="51"/>
        <v>1</v>
      </c>
      <c r="Q332" s="25">
        <v>95</v>
      </c>
    </row>
    <row r="333" spans="1:17" x14ac:dyDescent="0.15">
      <c r="A333" s="22" t="s">
        <v>603</v>
      </c>
      <c r="B333" s="22" t="s">
        <v>604</v>
      </c>
      <c r="C333" s="22" t="s">
        <v>1091</v>
      </c>
      <c r="D333" s="23">
        <v>0</v>
      </c>
      <c r="E333" s="24">
        <v>0</v>
      </c>
      <c r="F333" s="24">
        <v>0</v>
      </c>
      <c r="G333" s="24">
        <v>0</v>
      </c>
      <c r="H333" s="25">
        <v>0</v>
      </c>
      <c r="I333" s="25" t="str">
        <f t="shared" si="52"/>
        <v>0</v>
      </c>
      <c r="J333" s="25" t="str">
        <f t="shared" si="46"/>
        <v>0</v>
      </c>
      <c r="K333" s="25" t="str">
        <f t="shared" si="44"/>
        <v>1</v>
      </c>
      <c r="L333" s="25" t="str">
        <f t="shared" si="47"/>
        <v>0</v>
      </c>
      <c r="M333" s="25" t="str">
        <f t="shared" si="48"/>
        <v>0</v>
      </c>
      <c r="N333" s="25" t="str">
        <f t="shared" si="49"/>
        <v>0</v>
      </c>
      <c r="O333" s="25">
        <f t="shared" si="50"/>
        <v>0</v>
      </c>
      <c r="P333" s="25">
        <f t="shared" si="51"/>
        <v>1</v>
      </c>
      <c r="Q333" s="25">
        <v>95</v>
      </c>
    </row>
    <row r="334" spans="1:17" x14ac:dyDescent="0.15">
      <c r="A334" s="22" t="s">
        <v>603</v>
      </c>
      <c r="B334" s="22" t="s">
        <v>604</v>
      </c>
      <c r="C334" s="22" t="s">
        <v>1092</v>
      </c>
      <c r="D334" s="23">
        <v>0</v>
      </c>
      <c r="E334" s="24">
        <v>0</v>
      </c>
      <c r="F334" s="24">
        <v>0</v>
      </c>
      <c r="G334" s="24">
        <v>0</v>
      </c>
      <c r="H334" s="25">
        <v>0</v>
      </c>
      <c r="I334" s="25" t="str">
        <f t="shared" si="52"/>
        <v>0</v>
      </c>
      <c r="J334" s="25" t="str">
        <f t="shared" si="46"/>
        <v>0</v>
      </c>
      <c r="K334" s="25" t="str">
        <f t="shared" si="44"/>
        <v>1</v>
      </c>
      <c r="L334" s="25" t="str">
        <f t="shared" si="47"/>
        <v>0</v>
      </c>
      <c r="M334" s="25" t="str">
        <f t="shared" si="48"/>
        <v>0</v>
      </c>
      <c r="N334" s="25" t="str">
        <f t="shared" si="49"/>
        <v>0</v>
      </c>
      <c r="O334" s="25">
        <f t="shared" si="50"/>
        <v>0</v>
      </c>
      <c r="P334" s="25">
        <f t="shared" si="51"/>
        <v>1</v>
      </c>
      <c r="Q334" s="25">
        <v>95</v>
      </c>
    </row>
    <row r="335" spans="1:17" x14ac:dyDescent="0.15">
      <c r="A335" s="22" t="s">
        <v>603</v>
      </c>
      <c r="B335" s="22" t="s">
        <v>604</v>
      </c>
      <c r="C335" s="22" t="s">
        <v>1093</v>
      </c>
      <c r="D335" s="23">
        <v>0</v>
      </c>
      <c r="E335" s="24">
        <v>0</v>
      </c>
      <c r="F335" s="24">
        <v>0</v>
      </c>
      <c r="G335" s="24">
        <v>0</v>
      </c>
      <c r="H335" s="25">
        <v>0</v>
      </c>
      <c r="I335" s="25" t="str">
        <f t="shared" si="52"/>
        <v>0</v>
      </c>
      <c r="J335" s="25" t="str">
        <f t="shared" si="46"/>
        <v>0</v>
      </c>
      <c r="K335" s="25" t="str">
        <f t="shared" si="44"/>
        <v>1</v>
      </c>
      <c r="L335" s="25" t="str">
        <f t="shared" si="47"/>
        <v>0</v>
      </c>
      <c r="M335" s="25" t="str">
        <f t="shared" si="48"/>
        <v>0</v>
      </c>
      <c r="N335" s="25" t="str">
        <f t="shared" si="49"/>
        <v>0</v>
      </c>
      <c r="O335" s="25">
        <f t="shared" si="50"/>
        <v>0</v>
      </c>
      <c r="P335" s="25">
        <f t="shared" si="51"/>
        <v>1</v>
      </c>
      <c r="Q335" s="25">
        <v>95</v>
      </c>
    </row>
    <row r="336" spans="1:17" x14ac:dyDescent="0.15">
      <c r="A336" s="22" t="s">
        <v>603</v>
      </c>
      <c r="B336" s="22" t="s">
        <v>604</v>
      </c>
      <c r="C336" s="22" t="s">
        <v>1094</v>
      </c>
      <c r="D336" s="23">
        <v>0</v>
      </c>
      <c r="E336" s="24">
        <v>0</v>
      </c>
      <c r="F336" s="24">
        <v>0</v>
      </c>
      <c r="G336" s="24">
        <v>0</v>
      </c>
      <c r="H336" s="25">
        <v>0</v>
      </c>
      <c r="I336" s="25" t="str">
        <f t="shared" si="52"/>
        <v>0</v>
      </c>
      <c r="J336" s="25" t="str">
        <f t="shared" si="46"/>
        <v>0</v>
      </c>
      <c r="K336" s="25" t="str">
        <f t="shared" si="44"/>
        <v>1</v>
      </c>
      <c r="L336" s="25" t="str">
        <f t="shared" si="47"/>
        <v>0</v>
      </c>
      <c r="M336" s="25" t="str">
        <f t="shared" si="48"/>
        <v>0</v>
      </c>
      <c r="N336" s="25" t="str">
        <f t="shared" si="49"/>
        <v>0</v>
      </c>
      <c r="O336" s="25">
        <f t="shared" si="50"/>
        <v>0</v>
      </c>
      <c r="P336" s="25">
        <f t="shared" si="51"/>
        <v>1</v>
      </c>
      <c r="Q336" s="25">
        <v>95</v>
      </c>
    </row>
    <row r="337" spans="1:17" x14ac:dyDescent="0.15">
      <c r="A337" s="22" t="s">
        <v>544</v>
      </c>
      <c r="B337" s="22" t="s">
        <v>545</v>
      </c>
      <c r="C337" s="22" t="s">
        <v>1095</v>
      </c>
      <c r="D337" s="23">
        <v>0</v>
      </c>
      <c r="E337" s="24">
        <v>0</v>
      </c>
      <c r="F337" s="24">
        <v>0</v>
      </c>
      <c r="G337" s="24">
        <v>0</v>
      </c>
      <c r="H337" s="25">
        <v>0</v>
      </c>
      <c r="I337" s="25" t="str">
        <f t="shared" si="52"/>
        <v>0</v>
      </c>
      <c r="J337" s="25" t="str">
        <f t="shared" si="46"/>
        <v>0</v>
      </c>
      <c r="K337" s="25" t="str">
        <f t="shared" si="44"/>
        <v>1</v>
      </c>
      <c r="L337" s="25" t="str">
        <f t="shared" si="47"/>
        <v>0</v>
      </c>
      <c r="M337" s="25" t="str">
        <f t="shared" si="48"/>
        <v>0</v>
      </c>
      <c r="N337" s="25" t="str">
        <f t="shared" si="49"/>
        <v>0</v>
      </c>
      <c r="O337" s="25">
        <f t="shared" si="50"/>
        <v>0</v>
      </c>
      <c r="P337" s="25">
        <f t="shared" si="51"/>
        <v>1</v>
      </c>
      <c r="Q337" s="25">
        <v>95</v>
      </c>
    </row>
    <row r="338" spans="1:17" x14ac:dyDescent="0.15">
      <c r="A338" s="22" t="s">
        <v>544</v>
      </c>
      <c r="B338" s="22" t="s">
        <v>545</v>
      </c>
      <c r="C338" s="22" t="s">
        <v>1096</v>
      </c>
      <c r="D338" s="23">
        <v>0</v>
      </c>
      <c r="E338" s="24">
        <v>0</v>
      </c>
      <c r="F338" s="24">
        <v>0</v>
      </c>
      <c r="G338" s="24">
        <v>0</v>
      </c>
      <c r="H338" s="25">
        <v>0</v>
      </c>
      <c r="I338" s="25" t="str">
        <f t="shared" si="52"/>
        <v>0</v>
      </c>
      <c r="J338" s="25" t="str">
        <f t="shared" si="46"/>
        <v>0</v>
      </c>
      <c r="K338" s="25" t="str">
        <f t="shared" si="44"/>
        <v>1</v>
      </c>
      <c r="L338" s="25" t="str">
        <f t="shared" si="47"/>
        <v>0</v>
      </c>
      <c r="M338" s="25" t="str">
        <f t="shared" si="48"/>
        <v>0</v>
      </c>
      <c r="N338" s="25" t="str">
        <f t="shared" si="49"/>
        <v>0</v>
      </c>
      <c r="O338" s="25">
        <f t="shared" si="50"/>
        <v>0</v>
      </c>
      <c r="P338" s="25">
        <f t="shared" si="51"/>
        <v>1</v>
      </c>
      <c r="Q338" s="25">
        <v>95</v>
      </c>
    </row>
    <row r="339" spans="1:17" x14ac:dyDescent="0.15">
      <c r="A339" s="22" t="s">
        <v>544</v>
      </c>
      <c r="B339" s="22" t="s">
        <v>545</v>
      </c>
      <c r="C339" s="22" t="s">
        <v>1097</v>
      </c>
      <c r="D339" s="23">
        <v>0</v>
      </c>
      <c r="E339" s="24">
        <v>0</v>
      </c>
      <c r="F339" s="24">
        <v>0</v>
      </c>
      <c r="G339" s="24">
        <v>0</v>
      </c>
      <c r="H339" s="25">
        <v>0</v>
      </c>
      <c r="I339" s="25" t="str">
        <f t="shared" si="52"/>
        <v>0</v>
      </c>
      <c r="J339" s="25" t="str">
        <f t="shared" si="46"/>
        <v>0</v>
      </c>
      <c r="K339" s="25" t="str">
        <f t="shared" si="44"/>
        <v>1</v>
      </c>
      <c r="L339" s="25" t="str">
        <f t="shared" si="47"/>
        <v>0</v>
      </c>
      <c r="M339" s="25" t="str">
        <f t="shared" si="48"/>
        <v>0</v>
      </c>
      <c r="N339" s="25" t="str">
        <f t="shared" si="49"/>
        <v>0</v>
      </c>
      <c r="O339" s="25">
        <f t="shared" si="50"/>
        <v>0</v>
      </c>
      <c r="P339" s="25">
        <f t="shared" si="51"/>
        <v>1</v>
      </c>
      <c r="Q339" s="25">
        <v>95</v>
      </c>
    </row>
    <row r="340" spans="1:17" x14ac:dyDescent="0.15">
      <c r="A340" s="22" t="s">
        <v>544</v>
      </c>
      <c r="B340" s="22" t="s">
        <v>545</v>
      </c>
      <c r="C340" s="22" t="s">
        <v>1098</v>
      </c>
      <c r="D340" s="23">
        <v>0</v>
      </c>
      <c r="E340" s="41">
        <v>0</v>
      </c>
      <c r="F340" s="24">
        <v>0</v>
      </c>
      <c r="G340" s="24">
        <v>0</v>
      </c>
      <c r="H340" s="25">
        <v>0</v>
      </c>
      <c r="I340" s="25" t="str">
        <f t="shared" si="52"/>
        <v>0</v>
      </c>
      <c r="J340" s="25" t="str">
        <f t="shared" si="46"/>
        <v>0</v>
      </c>
      <c r="K340" s="25" t="str">
        <f t="shared" si="44"/>
        <v>1</v>
      </c>
      <c r="L340" s="25" t="str">
        <f t="shared" si="47"/>
        <v>0</v>
      </c>
      <c r="M340" s="25" t="str">
        <f t="shared" si="48"/>
        <v>0</v>
      </c>
      <c r="N340" s="25" t="str">
        <f t="shared" si="49"/>
        <v>0</v>
      </c>
      <c r="O340" s="25">
        <f t="shared" si="50"/>
        <v>0</v>
      </c>
      <c r="P340" s="25">
        <f t="shared" si="51"/>
        <v>1</v>
      </c>
      <c r="Q340" s="25">
        <v>95</v>
      </c>
    </row>
    <row r="341" spans="1:17" x14ac:dyDescent="0.15">
      <c r="A341" s="22" t="s">
        <v>544</v>
      </c>
      <c r="B341" s="22" t="s">
        <v>545</v>
      </c>
      <c r="C341" s="22" t="s">
        <v>1099</v>
      </c>
      <c r="D341" s="23">
        <v>0</v>
      </c>
      <c r="E341" s="41">
        <v>0</v>
      </c>
      <c r="F341" s="24">
        <v>0</v>
      </c>
      <c r="G341" s="24">
        <v>0</v>
      </c>
      <c r="H341" s="25">
        <v>0</v>
      </c>
      <c r="I341" s="25" t="str">
        <f t="shared" si="52"/>
        <v>0</v>
      </c>
      <c r="J341" s="25" t="str">
        <f t="shared" si="46"/>
        <v>0</v>
      </c>
      <c r="K341" s="25" t="str">
        <f t="shared" si="44"/>
        <v>1</v>
      </c>
      <c r="L341" s="25" t="str">
        <f t="shared" si="47"/>
        <v>0</v>
      </c>
      <c r="M341" s="25" t="str">
        <f t="shared" si="48"/>
        <v>0</v>
      </c>
      <c r="N341" s="25" t="str">
        <f t="shared" si="49"/>
        <v>0</v>
      </c>
      <c r="O341" s="25">
        <f t="shared" si="50"/>
        <v>0</v>
      </c>
      <c r="P341" s="25">
        <f t="shared" si="51"/>
        <v>1</v>
      </c>
      <c r="Q341" s="25">
        <v>95</v>
      </c>
    </row>
    <row r="342" spans="1:17" x14ac:dyDescent="0.15">
      <c r="A342" s="22" t="s">
        <v>544</v>
      </c>
      <c r="B342" s="22" t="s">
        <v>545</v>
      </c>
      <c r="C342" s="22" t="s">
        <v>1100</v>
      </c>
      <c r="D342" s="23">
        <v>0</v>
      </c>
      <c r="E342" s="41">
        <v>0</v>
      </c>
      <c r="F342" s="24">
        <v>0</v>
      </c>
      <c r="G342" s="24">
        <v>0</v>
      </c>
      <c r="H342" s="25">
        <v>0</v>
      </c>
      <c r="I342" s="25" t="str">
        <f t="shared" si="52"/>
        <v>0</v>
      </c>
      <c r="J342" s="25" t="str">
        <f t="shared" si="46"/>
        <v>0</v>
      </c>
      <c r="K342" s="25" t="str">
        <f t="shared" ref="K342:K376" si="53">IF(H342=0,"1",IF(H342=0.5,"3","6"))</f>
        <v>1</v>
      </c>
      <c r="L342" s="25" t="str">
        <f t="shared" si="47"/>
        <v>0</v>
      </c>
      <c r="M342" s="25" t="str">
        <f t="shared" si="48"/>
        <v>0</v>
      </c>
      <c r="N342" s="25" t="str">
        <f t="shared" si="49"/>
        <v>0</v>
      </c>
      <c r="O342" s="25">
        <f t="shared" si="50"/>
        <v>0</v>
      </c>
      <c r="P342" s="25">
        <f t="shared" si="51"/>
        <v>1</v>
      </c>
      <c r="Q342" s="25">
        <v>95</v>
      </c>
    </row>
    <row r="343" spans="1:17" x14ac:dyDescent="0.15">
      <c r="A343" s="22" t="s">
        <v>544</v>
      </c>
      <c r="B343" s="22" t="s">
        <v>545</v>
      </c>
      <c r="C343" s="22" t="s">
        <v>1101</v>
      </c>
      <c r="D343" s="23">
        <v>0</v>
      </c>
      <c r="E343" s="41">
        <v>0</v>
      </c>
      <c r="F343" s="24">
        <v>0</v>
      </c>
      <c r="G343" s="24">
        <v>0</v>
      </c>
      <c r="H343" s="25">
        <v>0</v>
      </c>
      <c r="I343" s="25" t="str">
        <f t="shared" si="52"/>
        <v>0</v>
      </c>
      <c r="J343" s="25" t="str">
        <f t="shared" si="46"/>
        <v>0</v>
      </c>
      <c r="K343" s="25" t="str">
        <f t="shared" si="53"/>
        <v>1</v>
      </c>
      <c r="L343" s="25" t="str">
        <f t="shared" si="47"/>
        <v>0</v>
      </c>
      <c r="M343" s="25" t="str">
        <f t="shared" si="48"/>
        <v>0</v>
      </c>
      <c r="N343" s="25" t="str">
        <f t="shared" si="49"/>
        <v>0</v>
      </c>
      <c r="O343" s="25">
        <f t="shared" si="50"/>
        <v>0</v>
      </c>
      <c r="P343" s="25">
        <f t="shared" si="51"/>
        <v>1</v>
      </c>
      <c r="Q343" s="25">
        <v>95</v>
      </c>
    </row>
    <row r="344" spans="1:17" x14ac:dyDescent="0.15">
      <c r="A344" s="22" t="s">
        <v>544</v>
      </c>
      <c r="B344" s="22" t="s">
        <v>545</v>
      </c>
      <c r="C344" s="22" t="s">
        <v>1102</v>
      </c>
      <c r="D344" s="23">
        <v>0</v>
      </c>
      <c r="E344" s="24">
        <v>0</v>
      </c>
      <c r="F344" s="24">
        <v>0</v>
      </c>
      <c r="G344" s="24">
        <v>0</v>
      </c>
      <c r="H344" s="25">
        <v>0</v>
      </c>
      <c r="I344" s="25" t="str">
        <f t="shared" si="52"/>
        <v>0</v>
      </c>
      <c r="J344" s="25" t="str">
        <f t="shared" si="46"/>
        <v>0</v>
      </c>
      <c r="K344" s="25" t="str">
        <f t="shared" si="53"/>
        <v>1</v>
      </c>
      <c r="L344" s="25" t="str">
        <f t="shared" si="47"/>
        <v>0</v>
      </c>
      <c r="M344" s="25" t="str">
        <f t="shared" si="48"/>
        <v>0</v>
      </c>
      <c r="N344" s="25" t="str">
        <f t="shared" si="49"/>
        <v>0</v>
      </c>
      <c r="O344" s="25">
        <f t="shared" si="50"/>
        <v>0</v>
      </c>
      <c r="P344" s="25">
        <f t="shared" si="51"/>
        <v>1</v>
      </c>
      <c r="Q344" s="25">
        <v>95</v>
      </c>
    </row>
    <row r="345" spans="1:17" x14ac:dyDescent="0.15">
      <c r="A345" s="22" t="s">
        <v>544</v>
      </c>
      <c r="B345" s="22" t="s">
        <v>545</v>
      </c>
      <c r="C345" s="22" t="s">
        <v>1103</v>
      </c>
      <c r="D345" s="23">
        <v>0</v>
      </c>
      <c r="E345" s="24">
        <v>0</v>
      </c>
      <c r="F345" s="24">
        <v>0</v>
      </c>
      <c r="G345" s="24">
        <v>0</v>
      </c>
      <c r="H345" s="25">
        <v>0</v>
      </c>
      <c r="I345" s="25" t="str">
        <f t="shared" si="52"/>
        <v>0</v>
      </c>
      <c r="J345" s="25" t="str">
        <f t="shared" si="46"/>
        <v>0</v>
      </c>
      <c r="K345" s="25" t="str">
        <f t="shared" si="53"/>
        <v>1</v>
      </c>
      <c r="L345" s="25" t="str">
        <f t="shared" si="47"/>
        <v>0</v>
      </c>
      <c r="M345" s="25" t="str">
        <f t="shared" si="48"/>
        <v>0</v>
      </c>
      <c r="N345" s="25" t="str">
        <f t="shared" si="49"/>
        <v>0</v>
      </c>
      <c r="O345" s="25">
        <f t="shared" si="50"/>
        <v>0</v>
      </c>
      <c r="P345" s="25">
        <f t="shared" si="51"/>
        <v>1</v>
      </c>
      <c r="Q345" s="25">
        <v>95</v>
      </c>
    </row>
    <row r="346" spans="1:17" x14ac:dyDescent="0.15">
      <c r="A346" s="22" t="s">
        <v>544</v>
      </c>
      <c r="B346" s="22" t="s">
        <v>545</v>
      </c>
      <c r="C346" s="22" t="s">
        <v>1104</v>
      </c>
      <c r="D346" s="23">
        <v>0</v>
      </c>
      <c r="E346" s="24">
        <v>0</v>
      </c>
      <c r="F346" s="24">
        <v>0</v>
      </c>
      <c r="G346" s="24">
        <v>0</v>
      </c>
      <c r="H346" s="25">
        <v>0</v>
      </c>
      <c r="I346" s="25" t="str">
        <f t="shared" si="52"/>
        <v>0</v>
      </c>
      <c r="J346" s="25" t="str">
        <f t="shared" si="46"/>
        <v>0</v>
      </c>
      <c r="K346" s="25" t="str">
        <f t="shared" si="53"/>
        <v>1</v>
      </c>
      <c r="L346" s="25" t="str">
        <f t="shared" si="47"/>
        <v>0</v>
      </c>
      <c r="M346" s="25" t="str">
        <f t="shared" si="48"/>
        <v>0</v>
      </c>
      <c r="N346" s="25" t="str">
        <f t="shared" si="49"/>
        <v>0</v>
      </c>
      <c r="O346" s="25">
        <f t="shared" si="50"/>
        <v>0</v>
      </c>
      <c r="P346" s="25">
        <f t="shared" si="51"/>
        <v>1</v>
      </c>
      <c r="Q346" s="25">
        <v>95</v>
      </c>
    </row>
    <row r="347" spans="1:17" x14ac:dyDescent="0.15">
      <c r="A347" s="22" t="s">
        <v>544</v>
      </c>
      <c r="B347" s="22" t="s">
        <v>545</v>
      </c>
      <c r="C347" s="22" t="s">
        <v>1105</v>
      </c>
      <c r="D347" s="23">
        <v>0</v>
      </c>
      <c r="E347" s="24">
        <v>0</v>
      </c>
      <c r="F347" s="24">
        <v>0</v>
      </c>
      <c r="G347" s="24">
        <v>0</v>
      </c>
      <c r="H347" s="25">
        <v>0</v>
      </c>
      <c r="I347" s="25" t="str">
        <f t="shared" si="52"/>
        <v>0</v>
      </c>
      <c r="J347" s="25" t="str">
        <f t="shared" si="46"/>
        <v>0</v>
      </c>
      <c r="K347" s="25" t="str">
        <f t="shared" si="53"/>
        <v>1</v>
      </c>
      <c r="L347" s="25" t="str">
        <f t="shared" si="47"/>
        <v>0</v>
      </c>
      <c r="M347" s="25" t="str">
        <f t="shared" si="48"/>
        <v>0</v>
      </c>
      <c r="N347" s="25" t="str">
        <f t="shared" si="49"/>
        <v>0</v>
      </c>
      <c r="O347" s="25">
        <f t="shared" si="50"/>
        <v>0</v>
      </c>
      <c r="P347" s="25">
        <f t="shared" si="51"/>
        <v>1</v>
      </c>
      <c r="Q347" s="25">
        <v>95</v>
      </c>
    </row>
    <row r="348" spans="1:17" x14ac:dyDescent="0.15">
      <c r="A348" s="22" t="s">
        <v>544</v>
      </c>
      <c r="B348" s="22" t="s">
        <v>545</v>
      </c>
      <c r="C348" s="22" t="s">
        <v>1106</v>
      </c>
      <c r="D348" s="23">
        <v>0</v>
      </c>
      <c r="E348" s="24">
        <v>0</v>
      </c>
      <c r="F348" s="24">
        <v>0</v>
      </c>
      <c r="G348" s="24">
        <v>0</v>
      </c>
      <c r="H348" s="25">
        <v>0</v>
      </c>
      <c r="I348" s="25" t="str">
        <f t="shared" si="52"/>
        <v>0</v>
      </c>
      <c r="J348" s="25" t="str">
        <f t="shared" si="46"/>
        <v>0</v>
      </c>
      <c r="K348" s="25" t="str">
        <f t="shared" si="53"/>
        <v>1</v>
      </c>
      <c r="L348" s="25" t="str">
        <f t="shared" si="47"/>
        <v>0</v>
      </c>
      <c r="M348" s="25" t="str">
        <f t="shared" si="48"/>
        <v>0</v>
      </c>
      <c r="N348" s="25" t="str">
        <f t="shared" si="49"/>
        <v>0</v>
      </c>
      <c r="O348" s="25">
        <f t="shared" si="50"/>
        <v>0</v>
      </c>
      <c r="P348" s="25">
        <f t="shared" si="51"/>
        <v>1</v>
      </c>
      <c r="Q348" s="25">
        <v>95</v>
      </c>
    </row>
    <row r="349" spans="1:17" x14ac:dyDescent="0.15">
      <c r="A349" s="22" t="s">
        <v>528</v>
      </c>
      <c r="B349" s="22" t="s">
        <v>529</v>
      </c>
      <c r="C349" s="22" t="s">
        <v>1107</v>
      </c>
      <c r="D349" s="23">
        <v>0</v>
      </c>
      <c r="E349" s="24">
        <v>0</v>
      </c>
      <c r="F349" s="24">
        <v>0</v>
      </c>
      <c r="G349" s="24">
        <v>0</v>
      </c>
      <c r="H349" s="25">
        <v>0</v>
      </c>
      <c r="I349" s="25" t="str">
        <f t="shared" si="52"/>
        <v>0</v>
      </c>
      <c r="J349" s="25" t="str">
        <f t="shared" si="46"/>
        <v>0</v>
      </c>
      <c r="K349" s="25" t="str">
        <f t="shared" si="53"/>
        <v>1</v>
      </c>
      <c r="L349" s="25" t="str">
        <f t="shared" si="47"/>
        <v>0</v>
      </c>
      <c r="M349" s="25" t="str">
        <f t="shared" si="48"/>
        <v>0</v>
      </c>
      <c r="N349" s="25" t="str">
        <f t="shared" si="49"/>
        <v>0</v>
      </c>
      <c r="O349" s="25">
        <f t="shared" si="50"/>
        <v>0</v>
      </c>
      <c r="P349" s="25">
        <f t="shared" si="51"/>
        <v>1</v>
      </c>
      <c r="Q349" s="25">
        <v>95</v>
      </c>
    </row>
    <row r="350" spans="1:17" x14ac:dyDescent="0.15">
      <c r="A350" s="22" t="s">
        <v>528</v>
      </c>
      <c r="B350" s="22" t="s">
        <v>529</v>
      </c>
      <c r="C350" s="22" t="s">
        <v>1108</v>
      </c>
      <c r="D350" s="23">
        <v>0</v>
      </c>
      <c r="E350" s="24">
        <v>0</v>
      </c>
      <c r="F350" s="24">
        <v>0</v>
      </c>
      <c r="G350" s="24">
        <v>0</v>
      </c>
      <c r="H350" s="25">
        <v>0</v>
      </c>
      <c r="I350" s="25" t="str">
        <f t="shared" si="52"/>
        <v>0</v>
      </c>
      <c r="J350" s="25" t="str">
        <f t="shared" si="46"/>
        <v>0</v>
      </c>
      <c r="K350" s="25" t="str">
        <f t="shared" si="53"/>
        <v>1</v>
      </c>
      <c r="L350" s="25" t="str">
        <f t="shared" si="47"/>
        <v>0</v>
      </c>
      <c r="M350" s="25" t="str">
        <f t="shared" si="48"/>
        <v>0</v>
      </c>
      <c r="N350" s="25" t="str">
        <f t="shared" si="49"/>
        <v>0</v>
      </c>
      <c r="O350" s="25">
        <f t="shared" si="50"/>
        <v>0</v>
      </c>
      <c r="P350" s="25">
        <f t="shared" si="51"/>
        <v>1</v>
      </c>
      <c r="Q350" s="25">
        <v>95</v>
      </c>
    </row>
    <row r="351" spans="1:17" x14ac:dyDescent="0.15">
      <c r="A351" s="22" t="s">
        <v>528</v>
      </c>
      <c r="B351" s="22" t="s">
        <v>529</v>
      </c>
      <c r="C351" s="22" t="s">
        <v>1109</v>
      </c>
      <c r="D351" s="23">
        <v>0</v>
      </c>
      <c r="E351" s="24">
        <v>0</v>
      </c>
      <c r="F351" s="24">
        <v>0</v>
      </c>
      <c r="G351" s="24">
        <v>0</v>
      </c>
      <c r="H351" s="25">
        <v>0</v>
      </c>
      <c r="I351" s="25" t="str">
        <f t="shared" si="52"/>
        <v>0</v>
      </c>
      <c r="J351" s="25" t="str">
        <f t="shared" si="46"/>
        <v>0</v>
      </c>
      <c r="K351" s="25" t="str">
        <f t="shared" si="53"/>
        <v>1</v>
      </c>
      <c r="L351" s="25" t="str">
        <f t="shared" si="47"/>
        <v>0</v>
      </c>
      <c r="M351" s="25" t="str">
        <f t="shared" si="48"/>
        <v>0</v>
      </c>
      <c r="N351" s="25" t="str">
        <f t="shared" si="49"/>
        <v>0</v>
      </c>
      <c r="O351" s="25">
        <f t="shared" si="50"/>
        <v>0</v>
      </c>
      <c r="P351" s="25">
        <f t="shared" si="51"/>
        <v>1</v>
      </c>
      <c r="Q351" s="25">
        <v>95</v>
      </c>
    </row>
    <row r="352" spans="1:17" x14ac:dyDescent="0.15">
      <c r="A352" s="22" t="s">
        <v>492</v>
      </c>
      <c r="B352" s="22" t="s">
        <v>493</v>
      </c>
      <c r="C352" s="22" t="s">
        <v>516</v>
      </c>
      <c r="D352" s="23">
        <v>0</v>
      </c>
      <c r="E352" s="24">
        <v>0</v>
      </c>
      <c r="F352" s="24">
        <v>0</v>
      </c>
      <c r="G352" s="24">
        <v>0</v>
      </c>
      <c r="H352" s="25">
        <v>0</v>
      </c>
      <c r="I352" s="25" t="str">
        <f t="shared" si="52"/>
        <v>0</v>
      </c>
      <c r="J352" s="25" t="str">
        <f t="shared" si="46"/>
        <v>0</v>
      </c>
      <c r="K352" s="25" t="str">
        <f t="shared" si="53"/>
        <v>1</v>
      </c>
      <c r="L352" s="25" t="str">
        <f t="shared" si="47"/>
        <v>0</v>
      </c>
      <c r="M352" s="25" t="str">
        <f t="shared" si="48"/>
        <v>0</v>
      </c>
      <c r="N352" s="25" t="str">
        <f t="shared" si="49"/>
        <v>0</v>
      </c>
      <c r="O352" s="25">
        <f t="shared" si="50"/>
        <v>0</v>
      </c>
      <c r="P352" s="25">
        <f t="shared" si="51"/>
        <v>1</v>
      </c>
      <c r="Q352" s="25">
        <v>95</v>
      </c>
    </row>
    <row r="353" spans="1:17" x14ac:dyDescent="0.15">
      <c r="A353" s="22" t="s">
        <v>492</v>
      </c>
      <c r="B353" s="22" t="s">
        <v>493</v>
      </c>
      <c r="C353" s="22" t="s">
        <v>1110</v>
      </c>
      <c r="D353" s="66">
        <v>0</v>
      </c>
      <c r="E353" s="24">
        <v>0</v>
      </c>
      <c r="F353" s="24">
        <v>0</v>
      </c>
      <c r="G353" s="24">
        <v>0</v>
      </c>
      <c r="H353" s="25">
        <v>0</v>
      </c>
      <c r="I353" s="25" t="str">
        <f t="shared" si="52"/>
        <v>0</v>
      </c>
      <c r="J353" s="25" t="str">
        <f t="shared" si="46"/>
        <v>0</v>
      </c>
      <c r="K353" s="25" t="str">
        <f t="shared" si="53"/>
        <v>1</v>
      </c>
      <c r="L353" s="25" t="str">
        <f t="shared" si="47"/>
        <v>0</v>
      </c>
      <c r="M353" s="25" t="str">
        <f t="shared" si="48"/>
        <v>0</v>
      </c>
      <c r="N353" s="25" t="str">
        <f t="shared" si="49"/>
        <v>0</v>
      </c>
      <c r="O353" s="25">
        <f t="shared" si="50"/>
        <v>0</v>
      </c>
      <c r="P353" s="25">
        <f t="shared" si="51"/>
        <v>1</v>
      </c>
      <c r="Q353" s="25">
        <v>95</v>
      </c>
    </row>
    <row r="354" spans="1:17" ht="14" x14ac:dyDescent="0.15">
      <c r="A354" s="60" t="s">
        <v>445</v>
      </c>
      <c r="B354" s="22" t="s">
        <v>466</v>
      </c>
      <c r="C354" s="22" t="s">
        <v>1111</v>
      </c>
      <c r="D354" s="23">
        <v>0</v>
      </c>
      <c r="E354" s="24">
        <v>0</v>
      </c>
      <c r="F354" s="24">
        <v>0</v>
      </c>
      <c r="G354" s="24">
        <v>0</v>
      </c>
      <c r="H354" s="25">
        <v>0</v>
      </c>
      <c r="I354" s="25" t="str">
        <f t="shared" si="52"/>
        <v>0</v>
      </c>
      <c r="J354" s="25" t="str">
        <f t="shared" si="46"/>
        <v>0</v>
      </c>
      <c r="K354" s="25" t="str">
        <f t="shared" si="53"/>
        <v>1</v>
      </c>
      <c r="L354" s="25" t="str">
        <f t="shared" si="47"/>
        <v>0</v>
      </c>
      <c r="M354" s="25" t="str">
        <f t="shared" si="48"/>
        <v>0</v>
      </c>
      <c r="N354" s="25" t="str">
        <f t="shared" si="49"/>
        <v>0</v>
      </c>
      <c r="O354" s="25">
        <f t="shared" si="50"/>
        <v>0</v>
      </c>
      <c r="P354" s="25">
        <f t="shared" si="51"/>
        <v>1</v>
      </c>
      <c r="Q354" s="25">
        <v>95</v>
      </c>
    </row>
    <row r="355" spans="1:17" ht="14" x14ac:dyDescent="0.15">
      <c r="A355" s="60" t="s">
        <v>445</v>
      </c>
      <c r="B355" s="22" t="s">
        <v>446</v>
      </c>
      <c r="C355" s="22" t="s">
        <v>1112</v>
      </c>
      <c r="D355" s="23">
        <v>0</v>
      </c>
      <c r="E355" s="24">
        <v>0</v>
      </c>
      <c r="F355" s="24">
        <v>0</v>
      </c>
      <c r="G355" s="24">
        <v>0</v>
      </c>
      <c r="H355" s="25">
        <v>0</v>
      </c>
      <c r="I355" s="25" t="str">
        <f t="shared" si="52"/>
        <v>0</v>
      </c>
      <c r="J355" s="25" t="str">
        <f t="shared" si="46"/>
        <v>0</v>
      </c>
      <c r="K355" s="25" t="str">
        <f t="shared" si="53"/>
        <v>1</v>
      </c>
      <c r="L355" s="25" t="str">
        <f t="shared" si="47"/>
        <v>0</v>
      </c>
      <c r="M355" s="25" t="str">
        <f t="shared" si="48"/>
        <v>0</v>
      </c>
      <c r="N355" s="25" t="str">
        <f t="shared" si="49"/>
        <v>0</v>
      </c>
      <c r="O355" s="25">
        <f t="shared" si="50"/>
        <v>0</v>
      </c>
      <c r="P355" s="25">
        <f t="shared" si="51"/>
        <v>1</v>
      </c>
      <c r="Q355" s="25">
        <v>95</v>
      </c>
    </row>
    <row r="356" spans="1:17" x14ac:dyDescent="0.15">
      <c r="A356" s="22" t="s">
        <v>400</v>
      </c>
      <c r="B356" s="22" t="s">
        <v>414</v>
      </c>
      <c r="C356" s="22" t="s">
        <v>418</v>
      </c>
      <c r="D356" s="23">
        <v>0</v>
      </c>
      <c r="E356" s="24">
        <v>0</v>
      </c>
      <c r="F356" s="24">
        <v>0</v>
      </c>
      <c r="G356" s="24">
        <v>0</v>
      </c>
      <c r="H356" s="25">
        <v>0</v>
      </c>
      <c r="I356" s="25" t="str">
        <f t="shared" si="52"/>
        <v>0</v>
      </c>
      <c r="J356" s="25" t="str">
        <f t="shared" si="46"/>
        <v>0</v>
      </c>
      <c r="K356" s="25" t="str">
        <f t="shared" si="53"/>
        <v>1</v>
      </c>
      <c r="L356" s="25" t="str">
        <f t="shared" si="47"/>
        <v>0</v>
      </c>
      <c r="M356" s="25" t="str">
        <f t="shared" si="48"/>
        <v>0</v>
      </c>
      <c r="N356" s="25" t="str">
        <f t="shared" si="49"/>
        <v>0</v>
      </c>
      <c r="O356" s="25">
        <f t="shared" si="50"/>
        <v>0</v>
      </c>
      <c r="P356" s="25">
        <f t="shared" si="51"/>
        <v>1</v>
      </c>
      <c r="Q356" s="25">
        <v>95</v>
      </c>
    </row>
    <row r="357" spans="1:17" x14ac:dyDescent="0.15">
      <c r="A357" s="22" t="s">
        <v>400</v>
      </c>
      <c r="B357" s="22" t="s">
        <v>414</v>
      </c>
      <c r="C357" s="22" t="s">
        <v>425</v>
      </c>
      <c r="D357" s="66">
        <v>0</v>
      </c>
      <c r="E357" s="24">
        <v>0</v>
      </c>
      <c r="F357" s="24">
        <v>0</v>
      </c>
      <c r="G357" s="24">
        <v>0</v>
      </c>
      <c r="H357" s="25">
        <v>0</v>
      </c>
      <c r="I357" s="25" t="str">
        <f t="shared" si="52"/>
        <v>0</v>
      </c>
      <c r="J357" s="25" t="str">
        <f t="shared" si="46"/>
        <v>0</v>
      </c>
      <c r="K357" s="25" t="str">
        <f t="shared" si="53"/>
        <v>1</v>
      </c>
      <c r="L357" s="25" t="str">
        <f t="shared" si="47"/>
        <v>0</v>
      </c>
      <c r="M357" s="25" t="str">
        <f t="shared" si="48"/>
        <v>0</v>
      </c>
      <c r="N357" s="25" t="str">
        <f t="shared" si="49"/>
        <v>0</v>
      </c>
      <c r="O357" s="25">
        <f t="shared" si="50"/>
        <v>0</v>
      </c>
      <c r="P357" s="25">
        <f t="shared" si="51"/>
        <v>1</v>
      </c>
      <c r="Q357" s="25">
        <v>95</v>
      </c>
    </row>
    <row r="358" spans="1:17" x14ac:dyDescent="0.15">
      <c r="A358" s="22" t="s">
        <v>400</v>
      </c>
      <c r="B358" s="22" t="s">
        <v>414</v>
      </c>
      <c r="C358" s="22" t="s">
        <v>417</v>
      </c>
      <c r="D358" s="23">
        <v>0</v>
      </c>
      <c r="E358" s="24">
        <v>0</v>
      </c>
      <c r="F358" s="24">
        <v>0</v>
      </c>
      <c r="G358" s="24">
        <v>0</v>
      </c>
      <c r="H358" s="25">
        <v>0</v>
      </c>
      <c r="I358" s="25" t="str">
        <f t="shared" si="52"/>
        <v>0</v>
      </c>
      <c r="J358" s="25" t="str">
        <f t="shared" si="46"/>
        <v>0</v>
      </c>
      <c r="K358" s="25" t="str">
        <f t="shared" si="53"/>
        <v>1</v>
      </c>
      <c r="L358" s="25" t="str">
        <f t="shared" si="47"/>
        <v>0</v>
      </c>
      <c r="M358" s="25" t="str">
        <f t="shared" si="48"/>
        <v>0</v>
      </c>
      <c r="N358" s="25" t="str">
        <f t="shared" si="49"/>
        <v>0</v>
      </c>
      <c r="O358" s="25">
        <f t="shared" si="50"/>
        <v>0</v>
      </c>
      <c r="P358" s="25">
        <f t="shared" si="51"/>
        <v>1</v>
      </c>
      <c r="Q358" s="25">
        <v>95</v>
      </c>
    </row>
    <row r="359" spans="1:17" x14ac:dyDescent="0.15">
      <c r="A359" s="22" t="s">
        <v>400</v>
      </c>
      <c r="B359" s="22" t="s">
        <v>414</v>
      </c>
      <c r="C359" s="22" t="s">
        <v>427</v>
      </c>
      <c r="D359" s="23">
        <v>0</v>
      </c>
      <c r="E359" s="24">
        <v>0</v>
      </c>
      <c r="F359" s="24">
        <v>0</v>
      </c>
      <c r="G359" s="24">
        <v>0</v>
      </c>
      <c r="H359" s="25">
        <v>0</v>
      </c>
      <c r="I359" s="25" t="str">
        <f t="shared" si="52"/>
        <v>0</v>
      </c>
      <c r="J359" s="25" t="str">
        <f t="shared" si="46"/>
        <v>0</v>
      </c>
      <c r="K359" s="25" t="str">
        <f t="shared" si="53"/>
        <v>1</v>
      </c>
      <c r="L359" s="25" t="str">
        <f t="shared" si="47"/>
        <v>0</v>
      </c>
      <c r="M359" s="25" t="str">
        <f t="shared" si="48"/>
        <v>0</v>
      </c>
      <c r="N359" s="25" t="str">
        <f t="shared" si="49"/>
        <v>0</v>
      </c>
      <c r="O359" s="25">
        <f t="shared" si="50"/>
        <v>0</v>
      </c>
      <c r="P359" s="25">
        <f t="shared" si="51"/>
        <v>1</v>
      </c>
      <c r="Q359" s="25">
        <v>95</v>
      </c>
    </row>
    <row r="360" spans="1:17" x14ac:dyDescent="0.15">
      <c r="A360" s="22" t="s">
        <v>400</v>
      </c>
      <c r="B360" s="22" t="s">
        <v>414</v>
      </c>
      <c r="C360" s="22" t="s">
        <v>1113</v>
      </c>
      <c r="D360" s="23">
        <v>0</v>
      </c>
      <c r="E360" s="24">
        <v>0</v>
      </c>
      <c r="F360" s="24">
        <v>0</v>
      </c>
      <c r="G360" s="24">
        <v>0</v>
      </c>
      <c r="H360" s="25">
        <v>0</v>
      </c>
      <c r="I360" s="25" t="str">
        <f t="shared" si="52"/>
        <v>0</v>
      </c>
      <c r="J360" s="25" t="str">
        <f t="shared" si="46"/>
        <v>0</v>
      </c>
      <c r="K360" s="25" t="str">
        <f t="shared" si="53"/>
        <v>1</v>
      </c>
      <c r="L360" s="25" t="str">
        <f t="shared" si="47"/>
        <v>0</v>
      </c>
      <c r="M360" s="25" t="str">
        <f t="shared" si="48"/>
        <v>0</v>
      </c>
      <c r="N360" s="25" t="str">
        <f t="shared" si="49"/>
        <v>0</v>
      </c>
      <c r="O360" s="25">
        <f t="shared" si="50"/>
        <v>0</v>
      </c>
      <c r="P360" s="25">
        <f t="shared" si="51"/>
        <v>1</v>
      </c>
      <c r="Q360" s="25">
        <v>95</v>
      </c>
    </row>
    <row r="361" spans="1:17" ht="15" x14ac:dyDescent="0.15">
      <c r="A361" s="43" t="s">
        <v>153</v>
      </c>
      <c r="B361" s="43" t="s">
        <v>154</v>
      </c>
      <c r="C361" s="43" t="s">
        <v>204</v>
      </c>
      <c r="D361" s="44">
        <v>0</v>
      </c>
      <c r="E361" s="43">
        <v>0</v>
      </c>
      <c r="F361" s="43">
        <v>0</v>
      </c>
      <c r="G361" s="43">
        <v>0</v>
      </c>
      <c r="H361" s="45">
        <v>0</v>
      </c>
      <c r="I361" s="46" t="str">
        <f t="shared" si="52"/>
        <v>0</v>
      </c>
      <c r="J361" s="46" t="str">
        <f t="shared" ref="J361:J376" si="54">IF(E361=1,"6","0")</f>
        <v>0</v>
      </c>
      <c r="K361" s="46" t="str">
        <f t="shared" si="53"/>
        <v>1</v>
      </c>
      <c r="L361" s="46" t="str">
        <f t="shared" ref="L361:L376" si="55">IF(G361=1,"7","0")</f>
        <v>0</v>
      </c>
      <c r="M361" s="46" t="str">
        <f t="shared" ref="M361:M376" si="56">IF(E361=1,"11","0")</f>
        <v>0</v>
      </c>
      <c r="N361" s="46" t="str">
        <f t="shared" ref="N361:N376" si="57">IF(F361=1,"14","0")</f>
        <v>0</v>
      </c>
      <c r="O361" s="46">
        <f t="shared" ref="O361:O376" si="58">(0.5*D361)*100</f>
        <v>0</v>
      </c>
      <c r="P361" s="46">
        <f t="shared" ref="P361:P376" si="59">O361+I361+J361+K361+L361+M361+N361</f>
        <v>1</v>
      </c>
      <c r="Q361" s="25">
        <v>95</v>
      </c>
    </row>
    <row r="362" spans="1:17" ht="15" x14ac:dyDescent="0.15">
      <c r="A362" s="43" t="s">
        <v>153</v>
      </c>
      <c r="B362" s="43" t="s">
        <v>154</v>
      </c>
      <c r="C362" s="43" t="s">
        <v>178</v>
      </c>
      <c r="D362" s="44">
        <v>0</v>
      </c>
      <c r="E362" s="43">
        <v>0</v>
      </c>
      <c r="F362" s="43">
        <v>0</v>
      </c>
      <c r="G362" s="43">
        <v>0</v>
      </c>
      <c r="H362" s="45">
        <v>0</v>
      </c>
      <c r="I362" s="46" t="str">
        <f t="shared" si="52"/>
        <v>0</v>
      </c>
      <c r="J362" s="46" t="str">
        <f t="shared" si="54"/>
        <v>0</v>
      </c>
      <c r="K362" s="46" t="str">
        <f t="shared" si="53"/>
        <v>1</v>
      </c>
      <c r="L362" s="46" t="str">
        <f t="shared" si="55"/>
        <v>0</v>
      </c>
      <c r="M362" s="46" t="str">
        <f t="shared" si="56"/>
        <v>0</v>
      </c>
      <c r="N362" s="46" t="str">
        <f t="shared" si="57"/>
        <v>0</v>
      </c>
      <c r="O362" s="46">
        <f t="shared" si="58"/>
        <v>0</v>
      </c>
      <c r="P362" s="46">
        <f t="shared" si="59"/>
        <v>1</v>
      </c>
      <c r="Q362" s="25">
        <v>95</v>
      </c>
    </row>
    <row r="363" spans="1:17" ht="15" x14ac:dyDescent="0.15">
      <c r="A363" s="43" t="s">
        <v>153</v>
      </c>
      <c r="B363" s="43" t="s">
        <v>154</v>
      </c>
      <c r="C363" s="43" t="s">
        <v>183</v>
      </c>
      <c r="D363" s="44">
        <v>0</v>
      </c>
      <c r="E363" s="43">
        <v>0</v>
      </c>
      <c r="F363" s="43">
        <v>0</v>
      </c>
      <c r="G363" s="43">
        <v>0</v>
      </c>
      <c r="H363" s="45">
        <v>0</v>
      </c>
      <c r="I363" s="46" t="str">
        <f t="shared" si="52"/>
        <v>0</v>
      </c>
      <c r="J363" s="46" t="str">
        <f t="shared" si="54"/>
        <v>0</v>
      </c>
      <c r="K363" s="46" t="str">
        <f t="shared" si="53"/>
        <v>1</v>
      </c>
      <c r="L363" s="46" t="str">
        <f t="shared" si="55"/>
        <v>0</v>
      </c>
      <c r="M363" s="46" t="str">
        <f t="shared" si="56"/>
        <v>0</v>
      </c>
      <c r="N363" s="46" t="str">
        <f t="shared" si="57"/>
        <v>0</v>
      </c>
      <c r="O363" s="46">
        <f t="shared" si="58"/>
        <v>0</v>
      </c>
      <c r="P363" s="46">
        <f t="shared" si="59"/>
        <v>1</v>
      </c>
      <c r="Q363" s="25">
        <v>95</v>
      </c>
    </row>
    <row r="364" spans="1:17" ht="15" x14ac:dyDescent="0.15">
      <c r="A364" s="43" t="s">
        <v>153</v>
      </c>
      <c r="B364" s="43" t="s">
        <v>154</v>
      </c>
      <c r="C364" s="43" t="s">
        <v>1114</v>
      </c>
      <c r="D364" s="44">
        <v>0</v>
      </c>
      <c r="E364" s="43">
        <v>0</v>
      </c>
      <c r="F364" s="43">
        <v>0</v>
      </c>
      <c r="G364" s="43">
        <v>0</v>
      </c>
      <c r="H364" s="45">
        <v>0</v>
      </c>
      <c r="I364" s="46" t="str">
        <f t="shared" si="52"/>
        <v>0</v>
      </c>
      <c r="J364" s="46" t="str">
        <f t="shared" si="54"/>
        <v>0</v>
      </c>
      <c r="K364" s="46" t="str">
        <f t="shared" si="53"/>
        <v>1</v>
      </c>
      <c r="L364" s="46" t="str">
        <f t="shared" si="55"/>
        <v>0</v>
      </c>
      <c r="M364" s="46" t="str">
        <f t="shared" si="56"/>
        <v>0</v>
      </c>
      <c r="N364" s="46" t="str">
        <f t="shared" si="57"/>
        <v>0</v>
      </c>
      <c r="O364" s="46">
        <f t="shared" si="58"/>
        <v>0</v>
      </c>
      <c r="P364" s="46">
        <f t="shared" si="59"/>
        <v>1</v>
      </c>
      <c r="Q364" s="25">
        <v>95</v>
      </c>
    </row>
    <row r="365" spans="1:17" ht="15" x14ac:dyDescent="0.15">
      <c r="A365" s="43" t="s">
        <v>153</v>
      </c>
      <c r="B365" s="43" t="s">
        <v>154</v>
      </c>
      <c r="C365" s="43" t="s">
        <v>1115</v>
      </c>
      <c r="D365" s="44">
        <v>0</v>
      </c>
      <c r="E365" s="43">
        <v>0</v>
      </c>
      <c r="F365" s="43">
        <v>0</v>
      </c>
      <c r="G365" s="43">
        <v>0</v>
      </c>
      <c r="H365" s="45">
        <v>0</v>
      </c>
      <c r="I365" s="46" t="str">
        <f t="shared" si="52"/>
        <v>0</v>
      </c>
      <c r="J365" s="46" t="str">
        <f t="shared" si="54"/>
        <v>0</v>
      </c>
      <c r="K365" s="46" t="str">
        <f t="shared" si="53"/>
        <v>1</v>
      </c>
      <c r="L365" s="46" t="str">
        <f t="shared" si="55"/>
        <v>0</v>
      </c>
      <c r="M365" s="46" t="str">
        <f t="shared" si="56"/>
        <v>0</v>
      </c>
      <c r="N365" s="46" t="str">
        <f t="shared" si="57"/>
        <v>0</v>
      </c>
      <c r="O365" s="46">
        <f t="shared" si="58"/>
        <v>0</v>
      </c>
      <c r="P365" s="46">
        <f t="shared" si="59"/>
        <v>1</v>
      </c>
      <c r="Q365" s="25">
        <v>95</v>
      </c>
    </row>
    <row r="366" spans="1:17" ht="15" x14ac:dyDescent="0.15">
      <c r="A366" s="43" t="s">
        <v>153</v>
      </c>
      <c r="B366" s="43" t="s">
        <v>154</v>
      </c>
      <c r="C366" s="43" t="s">
        <v>1116</v>
      </c>
      <c r="D366" s="44">
        <v>0</v>
      </c>
      <c r="E366" s="43">
        <v>0</v>
      </c>
      <c r="F366" s="43">
        <v>0</v>
      </c>
      <c r="G366" s="43">
        <v>0</v>
      </c>
      <c r="H366" s="45">
        <v>0</v>
      </c>
      <c r="I366" s="46" t="str">
        <f t="shared" si="52"/>
        <v>0</v>
      </c>
      <c r="J366" s="46" t="str">
        <f t="shared" si="54"/>
        <v>0</v>
      </c>
      <c r="K366" s="46" t="str">
        <f t="shared" si="53"/>
        <v>1</v>
      </c>
      <c r="L366" s="46" t="str">
        <f t="shared" si="55"/>
        <v>0</v>
      </c>
      <c r="M366" s="46" t="str">
        <f t="shared" si="56"/>
        <v>0</v>
      </c>
      <c r="N366" s="46" t="str">
        <f t="shared" si="57"/>
        <v>0</v>
      </c>
      <c r="O366" s="46">
        <f t="shared" si="58"/>
        <v>0</v>
      </c>
      <c r="P366" s="46">
        <f t="shared" si="59"/>
        <v>1</v>
      </c>
      <c r="Q366" s="25">
        <v>95</v>
      </c>
    </row>
    <row r="367" spans="1:17" ht="15" x14ac:dyDescent="0.15">
      <c r="A367" s="43" t="s">
        <v>153</v>
      </c>
      <c r="B367" s="67" t="s">
        <v>154</v>
      </c>
      <c r="C367" s="43" t="s">
        <v>1117</v>
      </c>
      <c r="D367" s="68">
        <v>0</v>
      </c>
      <c r="E367" s="67">
        <v>0</v>
      </c>
      <c r="F367" s="67">
        <v>0</v>
      </c>
      <c r="G367" s="67">
        <v>0</v>
      </c>
      <c r="H367" s="45">
        <v>0</v>
      </c>
      <c r="I367" s="45" t="str">
        <f t="shared" si="52"/>
        <v>0</v>
      </c>
      <c r="J367" s="45" t="str">
        <f t="shared" si="54"/>
        <v>0</v>
      </c>
      <c r="K367" s="46" t="str">
        <f t="shared" si="53"/>
        <v>1</v>
      </c>
      <c r="L367" s="45" t="str">
        <f t="shared" si="55"/>
        <v>0</v>
      </c>
      <c r="M367" s="45" t="str">
        <f t="shared" si="56"/>
        <v>0</v>
      </c>
      <c r="N367" s="45" t="str">
        <f t="shared" si="57"/>
        <v>0</v>
      </c>
      <c r="O367" s="45">
        <f t="shared" si="58"/>
        <v>0</v>
      </c>
      <c r="P367" s="45">
        <f t="shared" si="59"/>
        <v>1</v>
      </c>
      <c r="Q367" s="25">
        <v>95</v>
      </c>
    </row>
    <row r="368" spans="1:17" ht="15" x14ac:dyDescent="0.15">
      <c r="A368" s="43" t="s">
        <v>153</v>
      </c>
      <c r="B368" s="43" t="s">
        <v>154</v>
      </c>
      <c r="C368" s="67" t="s">
        <v>186</v>
      </c>
      <c r="D368" s="68">
        <v>0</v>
      </c>
      <c r="E368" s="43">
        <v>0</v>
      </c>
      <c r="F368" s="43">
        <v>0</v>
      </c>
      <c r="G368" s="43">
        <v>0</v>
      </c>
      <c r="H368" s="45">
        <v>0</v>
      </c>
      <c r="I368" s="46" t="str">
        <f t="shared" si="52"/>
        <v>0</v>
      </c>
      <c r="J368" s="46" t="str">
        <f t="shared" si="54"/>
        <v>0</v>
      </c>
      <c r="K368" s="46" t="str">
        <f t="shared" si="53"/>
        <v>1</v>
      </c>
      <c r="L368" s="46" t="str">
        <f t="shared" si="55"/>
        <v>0</v>
      </c>
      <c r="M368" s="46" t="str">
        <f t="shared" si="56"/>
        <v>0</v>
      </c>
      <c r="N368" s="46" t="str">
        <f t="shared" si="57"/>
        <v>0</v>
      </c>
      <c r="O368" s="46">
        <f t="shared" si="58"/>
        <v>0</v>
      </c>
      <c r="P368" s="46">
        <f t="shared" si="59"/>
        <v>1</v>
      </c>
      <c r="Q368" s="25">
        <v>95</v>
      </c>
    </row>
    <row r="369" spans="1:17" ht="15" x14ac:dyDescent="0.15">
      <c r="A369" s="43" t="s">
        <v>153</v>
      </c>
      <c r="B369" s="43" t="s">
        <v>154</v>
      </c>
      <c r="C369" s="43" t="s">
        <v>200</v>
      </c>
      <c r="D369" s="68">
        <v>0</v>
      </c>
      <c r="E369" s="43">
        <v>0</v>
      </c>
      <c r="F369" s="43">
        <v>0</v>
      </c>
      <c r="G369" s="43">
        <v>0</v>
      </c>
      <c r="H369" s="45">
        <v>0</v>
      </c>
      <c r="I369" s="46" t="str">
        <f t="shared" si="52"/>
        <v>0</v>
      </c>
      <c r="J369" s="46" t="str">
        <f t="shared" si="54"/>
        <v>0</v>
      </c>
      <c r="K369" s="46" t="str">
        <f t="shared" si="53"/>
        <v>1</v>
      </c>
      <c r="L369" s="46" t="str">
        <f t="shared" si="55"/>
        <v>0</v>
      </c>
      <c r="M369" s="46" t="str">
        <f t="shared" si="56"/>
        <v>0</v>
      </c>
      <c r="N369" s="46" t="str">
        <f t="shared" si="57"/>
        <v>0</v>
      </c>
      <c r="O369" s="46">
        <f t="shared" si="58"/>
        <v>0</v>
      </c>
      <c r="P369" s="46">
        <f t="shared" si="59"/>
        <v>1</v>
      </c>
      <c r="Q369" s="25">
        <v>95</v>
      </c>
    </row>
    <row r="370" spans="1:17" ht="15" x14ac:dyDescent="0.15">
      <c r="A370" s="43" t="s">
        <v>153</v>
      </c>
      <c r="B370" s="43" t="s">
        <v>154</v>
      </c>
      <c r="C370" s="43" t="s">
        <v>1118</v>
      </c>
      <c r="D370" s="68">
        <v>0</v>
      </c>
      <c r="E370" s="43">
        <v>0</v>
      </c>
      <c r="F370" s="43">
        <v>0</v>
      </c>
      <c r="G370" s="43">
        <v>0</v>
      </c>
      <c r="H370" s="45">
        <v>0</v>
      </c>
      <c r="I370" s="45" t="str">
        <f t="shared" si="52"/>
        <v>0</v>
      </c>
      <c r="J370" s="45" t="str">
        <f t="shared" si="54"/>
        <v>0</v>
      </c>
      <c r="K370" s="46" t="str">
        <f t="shared" si="53"/>
        <v>1</v>
      </c>
      <c r="L370" s="45" t="str">
        <f t="shared" si="55"/>
        <v>0</v>
      </c>
      <c r="M370" s="45" t="str">
        <f t="shared" si="56"/>
        <v>0</v>
      </c>
      <c r="N370" s="45" t="str">
        <f t="shared" si="57"/>
        <v>0</v>
      </c>
      <c r="O370" s="45">
        <f t="shared" si="58"/>
        <v>0</v>
      </c>
      <c r="P370" s="45">
        <f t="shared" si="59"/>
        <v>1</v>
      </c>
      <c r="Q370" s="25">
        <v>95</v>
      </c>
    </row>
    <row r="371" spans="1:17" ht="15" x14ac:dyDescent="0.15">
      <c r="A371" s="43" t="s">
        <v>129</v>
      </c>
      <c r="B371" s="43" t="s">
        <v>129</v>
      </c>
      <c r="C371" s="43" t="s">
        <v>1119</v>
      </c>
      <c r="D371" s="68">
        <v>0</v>
      </c>
      <c r="E371" s="43">
        <v>0</v>
      </c>
      <c r="F371" s="43">
        <v>0</v>
      </c>
      <c r="G371" s="43">
        <v>0</v>
      </c>
      <c r="H371" s="45">
        <v>0</v>
      </c>
      <c r="I371" s="46" t="str">
        <f t="shared" si="52"/>
        <v>0</v>
      </c>
      <c r="J371" s="46" t="str">
        <f t="shared" si="54"/>
        <v>0</v>
      </c>
      <c r="K371" s="46" t="str">
        <f t="shared" si="53"/>
        <v>1</v>
      </c>
      <c r="L371" s="46" t="str">
        <f t="shared" si="55"/>
        <v>0</v>
      </c>
      <c r="M371" s="46" t="str">
        <f t="shared" si="56"/>
        <v>0</v>
      </c>
      <c r="N371" s="46" t="str">
        <f t="shared" si="57"/>
        <v>0</v>
      </c>
      <c r="O371" s="46">
        <f t="shared" si="58"/>
        <v>0</v>
      </c>
      <c r="P371" s="46">
        <f t="shared" si="59"/>
        <v>1</v>
      </c>
      <c r="Q371" s="25">
        <v>95</v>
      </c>
    </row>
    <row r="372" spans="1:17" ht="15" x14ac:dyDescent="0.15">
      <c r="A372" s="43" t="s">
        <v>9</v>
      </c>
      <c r="B372" s="43" t="s">
        <v>9</v>
      </c>
      <c r="C372" s="43" t="s">
        <v>1120</v>
      </c>
      <c r="D372" s="68">
        <v>0</v>
      </c>
      <c r="E372" s="43">
        <v>0</v>
      </c>
      <c r="F372" s="43">
        <v>0</v>
      </c>
      <c r="G372" s="43">
        <v>0</v>
      </c>
      <c r="H372" s="45">
        <v>0</v>
      </c>
      <c r="I372" s="46" t="str">
        <f t="shared" si="52"/>
        <v>0</v>
      </c>
      <c r="J372" s="46" t="str">
        <f t="shared" si="54"/>
        <v>0</v>
      </c>
      <c r="K372" s="46" t="str">
        <f t="shared" si="53"/>
        <v>1</v>
      </c>
      <c r="L372" s="46" t="str">
        <f t="shared" si="55"/>
        <v>0</v>
      </c>
      <c r="M372" s="46" t="str">
        <f t="shared" si="56"/>
        <v>0</v>
      </c>
      <c r="N372" s="46" t="str">
        <f t="shared" si="57"/>
        <v>0</v>
      </c>
      <c r="O372" s="46">
        <f t="shared" si="58"/>
        <v>0</v>
      </c>
      <c r="P372" s="46">
        <f t="shared" si="59"/>
        <v>1</v>
      </c>
      <c r="Q372" s="25">
        <v>95</v>
      </c>
    </row>
    <row r="373" spans="1:17" ht="15" x14ac:dyDescent="0.15">
      <c r="A373" s="43" t="s">
        <v>9</v>
      </c>
      <c r="B373" s="43" t="s">
        <v>9</v>
      </c>
      <c r="C373" s="43" t="s">
        <v>1121</v>
      </c>
      <c r="D373" s="68">
        <v>0</v>
      </c>
      <c r="E373" s="43">
        <v>0</v>
      </c>
      <c r="F373" s="43">
        <v>0</v>
      </c>
      <c r="G373" s="43">
        <v>0</v>
      </c>
      <c r="H373" s="45">
        <v>0</v>
      </c>
      <c r="I373" s="46" t="str">
        <f t="shared" si="52"/>
        <v>0</v>
      </c>
      <c r="J373" s="46" t="str">
        <f t="shared" si="54"/>
        <v>0</v>
      </c>
      <c r="K373" s="46" t="str">
        <f t="shared" si="53"/>
        <v>1</v>
      </c>
      <c r="L373" s="46" t="str">
        <f t="shared" si="55"/>
        <v>0</v>
      </c>
      <c r="M373" s="46" t="str">
        <f t="shared" si="56"/>
        <v>0</v>
      </c>
      <c r="N373" s="46" t="str">
        <f t="shared" si="57"/>
        <v>0</v>
      </c>
      <c r="O373" s="46">
        <f t="shared" si="58"/>
        <v>0</v>
      </c>
      <c r="P373" s="46">
        <f t="shared" si="59"/>
        <v>1</v>
      </c>
      <c r="Q373" s="25">
        <v>95</v>
      </c>
    </row>
    <row r="374" spans="1:17" ht="15" x14ac:dyDescent="0.15">
      <c r="A374" s="43" t="s">
        <v>9</v>
      </c>
      <c r="B374" s="43" t="s">
        <v>9</v>
      </c>
      <c r="C374" s="43" t="s">
        <v>1122</v>
      </c>
      <c r="D374" s="68">
        <v>0</v>
      </c>
      <c r="E374" s="43">
        <v>0</v>
      </c>
      <c r="F374" s="43">
        <v>0</v>
      </c>
      <c r="G374" s="43">
        <v>0</v>
      </c>
      <c r="H374" s="45">
        <v>0</v>
      </c>
      <c r="I374" s="46" t="str">
        <f t="shared" si="52"/>
        <v>0</v>
      </c>
      <c r="J374" s="46" t="str">
        <f t="shared" si="54"/>
        <v>0</v>
      </c>
      <c r="K374" s="46" t="str">
        <f t="shared" si="53"/>
        <v>1</v>
      </c>
      <c r="L374" s="46" t="str">
        <f t="shared" si="55"/>
        <v>0</v>
      </c>
      <c r="M374" s="46" t="str">
        <f t="shared" si="56"/>
        <v>0</v>
      </c>
      <c r="N374" s="46" t="str">
        <f t="shared" si="57"/>
        <v>0</v>
      </c>
      <c r="O374" s="46">
        <f t="shared" si="58"/>
        <v>0</v>
      </c>
      <c r="P374" s="46">
        <f t="shared" si="59"/>
        <v>1</v>
      </c>
      <c r="Q374" s="25">
        <v>95</v>
      </c>
    </row>
    <row r="375" spans="1:17" ht="15" x14ac:dyDescent="0.15">
      <c r="A375" s="22" t="s">
        <v>206</v>
      </c>
      <c r="B375" s="22" t="s">
        <v>742</v>
      </c>
      <c r="C375" s="22" t="s">
        <v>1123</v>
      </c>
      <c r="D375" s="69">
        <v>0</v>
      </c>
      <c r="E375" s="24">
        <v>0</v>
      </c>
      <c r="F375" s="24">
        <v>0</v>
      </c>
      <c r="G375" s="24">
        <v>0</v>
      </c>
      <c r="H375" s="25">
        <v>0</v>
      </c>
      <c r="I375" s="46" t="str">
        <f t="shared" ref="I375:I376" si="60">IF(H375=0,"0",IF(H375=0.5,"3","6"))</f>
        <v>0</v>
      </c>
      <c r="J375" s="25" t="str">
        <f t="shared" si="54"/>
        <v>0</v>
      </c>
      <c r="K375" s="25" t="str">
        <f t="shared" si="53"/>
        <v>1</v>
      </c>
      <c r="L375" s="25" t="str">
        <f t="shared" si="55"/>
        <v>0</v>
      </c>
      <c r="M375" s="25" t="str">
        <f t="shared" si="56"/>
        <v>0</v>
      </c>
      <c r="N375" s="25" t="str">
        <f t="shared" si="57"/>
        <v>0</v>
      </c>
      <c r="O375" s="25">
        <f t="shared" si="58"/>
        <v>0</v>
      </c>
      <c r="P375" s="46">
        <f t="shared" si="59"/>
        <v>1</v>
      </c>
      <c r="Q375" s="25">
        <v>95</v>
      </c>
    </row>
    <row r="376" spans="1:17" ht="15" x14ac:dyDescent="0.15">
      <c r="A376" s="22" t="s">
        <v>528</v>
      </c>
      <c r="B376" s="22" t="s">
        <v>529</v>
      </c>
      <c r="C376" s="22" t="s">
        <v>543</v>
      </c>
      <c r="D376" s="69">
        <v>0</v>
      </c>
      <c r="E376" s="24">
        <v>0</v>
      </c>
      <c r="F376" s="24">
        <v>0</v>
      </c>
      <c r="G376" s="24">
        <v>0</v>
      </c>
      <c r="H376" s="25">
        <v>0</v>
      </c>
      <c r="I376" s="46" t="str">
        <f t="shared" si="60"/>
        <v>0</v>
      </c>
      <c r="J376" s="25" t="str">
        <f t="shared" si="54"/>
        <v>0</v>
      </c>
      <c r="K376" s="25" t="str">
        <f t="shared" si="53"/>
        <v>1</v>
      </c>
      <c r="L376" s="25" t="str">
        <f t="shared" si="55"/>
        <v>0</v>
      </c>
      <c r="M376" s="25" t="str">
        <f t="shared" si="56"/>
        <v>0</v>
      </c>
      <c r="N376" s="25" t="str">
        <f t="shared" si="57"/>
        <v>0</v>
      </c>
      <c r="O376" s="25">
        <f t="shared" si="58"/>
        <v>0</v>
      </c>
      <c r="P376" s="46">
        <f t="shared" si="59"/>
        <v>1</v>
      </c>
      <c r="Q376" s="25">
        <v>95</v>
      </c>
    </row>
  </sheetData>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2</DocSecurity>
  <ScaleCrop>false</ScaleCrop>
  <HeadingPairs>
    <vt:vector size="2" baseType="variant">
      <vt:variant>
        <vt:lpstr>Worksheets</vt:lpstr>
      </vt:variant>
      <vt:variant>
        <vt:i4>5</vt:i4>
      </vt:variant>
    </vt:vector>
  </HeadingPairs>
  <TitlesOfParts>
    <vt:vector size="5" baseType="lpstr">
      <vt:lpstr>Cover</vt:lpstr>
      <vt:lpstr>2025 Final</vt:lpstr>
      <vt:lpstr>2025 Calculations</vt:lpstr>
      <vt:lpstr>2025 Original</vt:lpstr>
      <vt:lpstr>2024 Final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MY2025 AALA Master Sheet 4_1_2025.xlsx</dc:title>
  <dc:creator>kamna.ralhan</dc:creator>
  <cp:lastModifiedBy>Anna Morcerf</cp:lastModifiedBy>
  <dcterms:created xsi:type="dcterms:W3CDTF">2025-08-29T00:37:03Z</dcterms:created>
  <dcterms:modified xsi:type="dcterms:W3CDTF">2025-10-28T18:30:02Z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reated">
    <vt:filetime>2025-04-07T00:00:00Z</vt:filetime>
  </property>
  <property fmtid="{D5CDD505-2E9C-101B-9397-08002B2CF9AE}" pid="3" name="Creator">
    <vt:lpwstr>PScript5.dll Version 5.2.2</vt:lpwstr>
  </property>
  <property fmtid="{D5CDD505-2E9C-101B-9397-08002B2CF9AE}" pid="4" name="LastSaved">
    <vt:filetime>2025-08-29T00:00:00Z</vt:filetime>
  </property>
  <property fmtid="{D5CDD505-2E9C-101B-9397-08002B2CF9AE}" pid="5" name="Producer">
    <vt:lpwstr>Acrobat Distiller 25.0 (Windows)</vt:lpwstr>
  </property>
</Properties>
</file>